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TSP 2022\RFK\"/>
    </mc:Choice>
  </mc:AlternateContent>
  <xr:revisionPtr revIDLastSave="0" documentId="13_ncr:1_{B4D29D81-DB65-48CE-B944-C557DF68A51A}" xr6:coauthVersionLast="45" xr6:coauthVersionMax="45" xr10:uidLastSave="{00000000-0000-0000-0000-000000000000}"/>
  <bookViews>
    <workbookView xWindow="-110" yWindow="-110" windowWidth="19420" windowHeight="10420" tabRatio="903" activeTab="7" xr2:uid="{00000000-000D-0000-FFFF-FFFF00000000}"/>
  </bookViews>
  <sheets>
    <sheet name="K.Keuangan" sheetId="45" r:id="rId1"/>
    <sheet name="K. Umum dan Kepegawaian" sheetId="17" r:id="rId2"/>
    <sheet name="K. Program" sheetId="40" r:id="rId3"/>
    <sheet name="Kabid Tenaga Kerja" sheetId="46" r:id="rId4"/>
    <sheet name="Kabid.PM" sheetId="25" r:id="rId5"/>
    <sheet name="Kabid.Pengaduan" sheetId="43" r:id="rId6"/>
    <sheet name="Kabid Peizinan" sheetId="29" r:id="rId7"/>
    <sheet name="RFK.1" sheetId="2" r:id="rId8"/>
  </sheets>
  <definedNames>
    <definedName name="_xlnm.Print_Area" localSheetId="2">'K. Program'!$A$1:$O$234</definedName>
    <definedName name="_xlnm.Print_Area" localSheetId="1">'K. Umum dan Kepegawaian'!$A$1:$O$451</definedName>
    <definedName name="_xlnm.Print_Area" localSheetId="0">K.Keuangan!$A$1:$O$324</definedName>
    <definedName name="_xlnm.Print_Area" localSheetId="3">'Kabid Tenaga Kerja'!$A$1:$O$358</definedName>
    <definedName name="_xlnm.Print_Area" localSheetId="4">Kabid.PM!$A$1:$O$149</definedName>
    <definedName name="_xlnm.Print_Titles" localSheetId="7">'RFK.1'!$9:$11</definedName>
  </definedNames>
  <calcPr calcId="191029"/>
</workbook>
</file>

<file path=xl/calcChain.xml><?xml version="1.0" encoding="utf-8"?>
<calcChain xmlns="http://schemas.openxmlformats.org/spreadsheetml/2006/main">
  <c r="J26" i="2" l="1"/>
  <c r="J63" i="2"/>
  <c r="J303" i="45" l="1"/>
  <c r="L63" i="45" l="1"/>
  <c r="L433" i="17" l="1"/>
  <c r="L377" i="17"/>
  <c r="L322" i="17"/>
  <c r="L269" i="17"/>
  <c r="L234" i="17"/>
  <c r="L197" i="17"/>
  <c r="L165" i="17"/>
  <c r="L135" i="17"/>
  <c r="L96" i="17"/>
  <c r="L67" i="17"/>
  <c r="L37" i="17"/>
  <c r="L8" i="17"/>
  <c r="M51" i="2"/>
  <c r="K51" i="2"/>
  <c r="I55" i="2"/>
  <c r="K55" i="2"/>
  <c r="K54" i="2"/>
  <c r="I54" i="2"/>
  <c r="I53" i="2"/>
  <c r="K53" i="2"/>
  <c r="K52" i="2"/>
  <c r="I52" i="2"/>
  <c r="L171" i="46"/>
  <c r="M34" i="2"/>
  <c r="K34" i="2"/>
  <c r="H41" i="2"/>
  <c r="K40" i="2"/>
  <c r="H40" i="2"/>
  <c r="K39" i="2"/>
  <c r="I39" i="2"/>
  <c r="H39" i="2"/>
  <c r="L27" i="45"/>
  <c r="L26" i="45"/>
  <c r="L112" i="17"/>
  <c r="L45" i="17"/>
  <c r="L44" i="17"/>
  <c r="M53" i="2"/>
  <c r="G34" i="46"/>
  <c r="F43" i="2" s="1"/>
  <c r="F51" i="2"/>
  <c r="N77" i="46" l="1"/>
  <c r="K44" i="2" s="1"/>
  <c r="G77" i="46"/>
  <c r="L75" i="46"/>
  <c r="L72" i="46"/>
  <c r="L71" i="46"/>
  <c r="L67" i="46"/>
  <c r="L65" i="46"/>
  <c r="L63" i="46"/>
  <c r="N34" i="46"/>
  <c r="K43" i="2" s="1"/>
  <c r="L31" i="46"/>
  <c r="L29" i="46"/>
  <c r="L27" i="46"/>
  <c r="L24" i="46"/>
  <c r="L21" i="46"/>
  <c r="L19" i="46"/>
  <c r="L17" i="46"/>
  <c r="N211" i="46"/>
  <c r="K47" i="2" s="1"/>
  <c r="G211" i="46"/>
  <c r="L209" i="46"/>
  <c r="L208" i="46"/>
  <c r="L204" i="46"/>
  <c r="L202" i="46"/>
  <c r="N173" i="46"/>
  <c r="K46" i="2" s="1"/>
  <c r="G173" i="46"/>
  <c r="J160" i="46" s="1"/>
  <c r="L170" i="46"/>
  <c r="L168" i="46"/>
  <c r="L166" i="46"/>
  <c r="L164" i="46"/>
  <c r="L160" i="46"/>
  <c r="L158" i="46"/>
  <c r="L156" i="46"/>
  <c r="N125" i="46"/>
  <c r="K45" i="2" s="1"/>
  <c r="G125" i="46"/>
  <c r="L123" i="46"/>
  <c r="L121" i="46"/>
  <c r="L119" i="46"/>
  <c r="L115" i="46"/>
  <c r="L113" i="46"/>
  <c r="L111" i="46"/>
  <c r="L110" i="46"/>
  <c r="N266" i="46"/>
  <c r="K48" i="2" s="1"/>
  <c r="G266" i="46"/>
  <c r="J250" i="46" s="1"/>
  <c r="R265" i="46"/>
  <c r="L264" i="46"/>
  <c r="L262" i="46"/>
  <c r="L260" i="46"/>
  <c r="R258" i="46"/>
  <c r="L258" i="46"/>
  <c r="R257" i="46"/>
  <c r="R256" i="46"/>
  <c r="R255" i="46"/>
  <c r="R254" i="46"/>
  <c r="L254" i="46"/>
  <c r="R253" i="46"/>
  <c r="R252" i="46"/>
  <c r="L252" i="46"/>
  <c r="R251" i="46"/>
  <c r="R250" i="46"/>
  <c r="L250" i="46"/>
  <c r="N351" i="46"/>
  <c r="K50" i="2" s="1"/>
  <c r="G351" i="46"/>
  <c r="R350" i="46"/>
  <c r="R349" i="46"/>
  <c r="L349" i="46"/>
  <c r="R348" i="46"/>
  <c r="R347" i="46"/>
  <c r="L347" i="46"/>
  <c r="R346" i="46"/>
  <c r="R345" i="46"/>
  <c r="L345" i="46"/>
  <c r="R344" i="46"/>
  <c r="R342" i="46"/>
  <c r="R341" i="46"/>
  <c r="L341" i="46"/>
  <c r="R340" i="46"/>
  <c r="R339" i="46"/>
  <c r="L339" i="46"/>
  <c r="N312" i="46"/>
  <c r="K49" i="2" s="1"/>
  <c r="G312" i="46"/>
  <c r="R311" i="46"/>
  <c r="L310" i="46"/>
  <c r="L308" i="46"/>
  <c r="R306" i="46"/>
  <c r="L306" i="46"/>
  <c r="R305" i="46"/>
  <c r="R304" i="46"/>
  <c r="L304" i="46"/>
  <c r="R303" i="46"/>
  <c r="L300" i="46"/>
  <c r="R299" i="46"/>
  <c r="R298" i="46"/>
  <c r="L298" i="46"/>
  <c r="R297" i="46"/>
  <c r="L296" i="46"/>
  <c r="R295" i="46"/>
  <c r="J254" i="46" l="1"/>
  <c r="M254" i="46" s="1"/>
  <c r="J260" i="46"/>
  <c r="O260" i="46" s="1"/>
  <c r="F48" i="2"/>
  <c r="K42" i="2"/>
  <c r="J349" i="46"/>
  <c r="O349" i="46" s="1"/>
  <c r="F50" i="2"/>
  <c r="J168" i="46"/>
  <c r="M168" i="46" s="1"/>
  <c r="F46" i="2"/>
  <c r="J171" i="46"/>
  <c r="J209" i="46"/>
  <c r="O209" i="46" s="1"/>
  <c r="F47" i="2"/>
  <c r="M47" i="2" s="1"/>
  <c r="J75" i="46"/>
  <c r="O75" i="46" s="1"/>
  <c r="F44" i="2"/>
  <c r="M46" i="2"/>
  <c r="J308" i="46"/>
  <c r="O308" i="46" s="1"/>
  <c r="F49" i="2"/>
  <c r="J123" i="46"/>
  <c r="O123" i="46" s="1"/>
  <c r="F45" i="2"/>
  <c r="M45" i="2" s="1"/>
  <c r="J67" i="46"/>
  <c r="M67" i="46" s="1"/>
  <c r="J170" i="46"/>
  <c r="M170" i="46" s="1"/>
  <c r="J65" i="46"/>
  <c r="O65" i="46" s="1"/>
  <c r="J164" i="46"/>
  <c r="O164" i="46" s="1"/>
  <c r="J202" i="46"/>
  <c r="M202" i="46" s="1"/>
  <c r="J166" i="46"/>
  <c r="O166" i="46" s="1"/>
  <c r="J156" i="46"/>
  <c r="J204" i="46"/>
  <c r="M204" i="46" s="1"/>
  <c r="J63" i="46"/>
  <c r="M63" i="46" s="1"/>
  <c r="J262" i="46"/>
  <c r="O262" i="46" s="1"/>
  <c r="J27" i="46"/>
  <c r="O27" i="46" s="1"/>
  <c r="J17" i="46"/>
  <c r="M17" i="46" s="1"/>
  <c r="J264" i="46"/>
  <c r="O264" i="46" s="1"/>
  <c r="J158" i="46"/>
  <c r="O158" i="46" s="1"/>
  <c r="J296" i="46"/>
  <c r="J208" i="46"/>
  <c r="J71" i="46"/>
  <c r="M71" i="46" s="1"/>
  <c r="J72" i="46"/>
  <c r="M72" i="46" s="1"/>
  <c r="J252" i="46"/>
  <c r="J110" i="46"/>
  <c r="M110" i="46" s="1"/>
  <c r="O160" i="46"/>
  <c r="J111" i="46"/>
  <c r="M111" i="46" s="1"/>
  <c r="J119" i="46"/>
  <c r="O119" i="46" s="1"/>
  <c r="J21" i="46"/>
  <c r="J31" i="46"/>
  <c r="O250" i="46"/>
  <c r="J258" i="46"/>
  <c r="O258" i="46" s="1"/>
  <c r="J121" i="46"/>
  <c r="M121" i="46" s="1"/>
  <c r="J341" i="46"/>
  <c r="O341" i="46" s="1"/>
  <c r="M250" i="46"/>
  <c r="J113" i="46"/>
  <c r="O113" i="46" s="1"/>
  <c r="J339" i="46"/>
  <c r="M339" i="46" s="1"/>
  <c r="R266" i="46"/>
  <c r="J115" i="46"/>
  <c r="M115" i="46" s="1"/>
  <c r="M349" i="46"/>
  <c r="J298" i="46"/>
  <c r="J347" i="46"/>
  <c r="J306" i="46"/>
  <c r="R351" i="46"/>
  <c r="M160" i="46"/>
  <c r="J19" i="46"/>
  <c r="J24" i="46"/>
  <c r="J29" i="46"/>
  <c r="J310" i="46"/>
  <c r="J345" i="46"/>
  <c r="J304" i="46"/>
  <c r="R312" i="46"/>
  <c r="J300" i="46"/>
  <c r="M75" i="46" l="1"/>
  <c r="M123" i="46"/>
  <c r="O170" i="46"/>
  <c r="O254" i="46"/>
  <c r="O63" i="46"/>
  <c r="M164" i="46"/>
  <c r="O204" i="46"/>
  <c r="J173" i="46"/>
  <c r="M260" i="46"/>
  <c r="O339" i="46"/>
  <c r="O168" i="46"/>
  <c r="J211" i="46"/>
  <c r="O202" i="46"/>
  <c r="O171" i="46"/>
  <c r="M171" i="46"/>
  <c r="M166" i="46"/>
  <c r="M119" i="46"/>
  <c r="O156" i="46"/>
  <c r="O67" i="46"/>
  <c r="M308" i="46"/>
  <c r="M209" i="46"/>
  <c r="F42" i="2"/>
  <c r="O296" i="46"/>
  <c r="J312" i="46"/>
  <c r="M27" i="46"/>
  <c r="O17" i="46"/>
  <c r="M156" i="46"/>
  <c r="O71" i="46"/>
  <c r="M65" i="46"/>
  <c r="O72" i="46"/>
  <c r="J77" i="46"/>
  <c r="M262" i="46"/>
  <c r="M158" i="46"/>
  <c r="M113" i="46"/>
  <c r="M125" i="46" s="1"/>
  <c r="H45" i="2" s="1"/>
  <c r="M258" i="46"/>
  <c r="M296" i="46"/>
  <c r="M264" i="46"/>
  <c r="O111" i="46"/>
  <c r="O208" i="46"/>
  <c r="M208" i="46"/>
  <c r="M211" i="46" s="1"/>
  <c r="H47" i="2" s="1"/>
  <c r="J351" i="46"/>
  <c r="O31" i="46"/>
  <c r="M31" i="46"/>
  <c r="O21" i="46"/>
  <c r="M21" i="46"/>
  <c r="O115" i="46"/>
  <c r="O110" i="46"/>
  <c r="J125" i="46"/>
  <c r="O252" i="46"/>
  <c r="M252" i="46"/>
  <c r="M341" i="46"/>
  <c r="J34" i="46"/>
  <c r="O121" i="46"/>
  <c r="J266" i="46"/>
  <c r="O298" i="46"/>
  <c r="M298" i="46"/>
  <c r="O29" i="46"/>
  <c r="M29" i="46"/>
  <c r="O24" i="46"/>
  <c r="M24" i="46"/>
  <c r="M306" i="46"/>
  <c r="O306" i="46"/>
  <c r="O310" i="46"/>
  <c r="M310" i="46"/>
  <c r="O300" i="46"/>
  <c r="M300" i="46"/>
  <c r="O19" i="46"/>
  <c r="M19" i="46"/>
  <c r="O304" i="46"/>
  <c r="M304" i="46"/>
  <c r="O347" i="46"/>
  <c r="M347" i="46"/>
  <c r="O345" i="46"/>
  <c r="M345" i="46"/>
  <c r="M77" i="46" l="1"/>
  <c r="H44" i="2" s="1"/>
  <c r="O173" i="46"/>
  <c r="I46" i="2" s="1"/>
  <c r="O266" i="46"/>
  <c r="I48" i="2" s="1"/>
  <c r="O211" i="46"/>
  <c r="I47" i="2" s="1"/>
  <c r="O77" i="46"/>
  <c r="I44" i="2" s="1"/>
  <c r="M173" i="46"/>
  <c r="H46" i="2" s="1"/>
  <c r="M266" i="46"/>
  <c r="H48" i="2" s="1"/>
  <c r="O34" i="46"/>
  <c r="I43" i="2" s="1"/>
  <c r="M351" i="46"/>
  <c r="H50" i="2" s="1"/>
  <c r="O351" i="46"/>
  <c r="I50" i="2" s="1"/>
  <c r="O125" i="46"/>
  <c r="I45" i="2" s="1"/>
  <c r="O312" i="46"/>
  <c r="I49" i="2" s="1"/>
  <c r="M34" i="46"/>
  <c r="H43" i="2" s="1"/>
  <c r="M312" i="46"/>
  <c r="H49" i="2" s="1"/>
  <c r="G29" i="45"/>
  <c r="J27" i="45" l="1"/>
  <c r="J26" i="45"/>
  <c r="F15" i="2"/>
  <c r="J95" i="25"/>
  <c r="M95" i="25" s="1"/>
  <c r="L95" i="25"/>
  <c r="L94" i="25"/>
  <c r="L93" i="25"/>
  <c r="G103" i="25"/>
  <c r="F54" i="2" s="1"/>
  <c r="L131" i="25"/>
  <c r="L129" i="25"/>
  <c r="L128" i="25"/>
  <c r="L127" i="25"/>
  <c r="L126" i="25"/>
  <c r="O26" i="45" l="1"/>
  <c r="M26" i="45"/>
  <c r="O27" i="45"/>
  <c r="M27" i="45"/>
  <c r="J93" i="25"/>
  <c r="J94" i="25"/>
  <c r="O94" i="25" s="1"/>
  <c r="O93" i="25"/>
  <c r="O95" i="25"/>
  <c r="M94" i="25"/>
  <c r="M93" i="25"/>
  <c r="L68" i="25"/>
  <c r="L66" i="25"/>
  <c r="L63" i="25"/>
  <c r="L59" i="25"/>
  <c r="L58" i="25"/>
  <c r="G69" i="25"/>
  <c r="N69" i="25"/>
  <c r="L64" i="25"/>
  <c r="L61" i="25"/>
  <c r="L57" i="25"/>
  <c r="L55" i="25"/>
  <c r="L26" i="25"/>
  <c r="L23" i="25"/>
  <c r="L21" i="25"/>
  <c r="L19" i="25"/>
  <c r="L16" i="25"/>
  <c r="G31" i="25"/>
  <c r="N123" i="43"/>
  <c r="K62" i="2" s="1"/>
  <c r="G123" i="43"/>
  <c r="L114" i="43"/>
  <c r="L112" i="43"/>
  <c r="L110" i="43"/>
  <c r="L59" i="43"/>
  <c r="L20" i="43"/>
  <c r="L79" i="29"/>
  <c r="L75" i="29"/>
  <c r="L71" i="29"/>
  <c r="N81" i="29"/>
  <c r="K58" i="2" s="1"/>
  <c r="G81" i="29"/>
  <c r="J79" i="29" s="1"/>
  <c r="O79" i="29" s="1"/>
  <c r="L77" i="29"/>
  <c r="L73" i="29"/>
  <c r="L24" i="29"/>
  <c r="L22" i="29"/>
  <c r="L158" i="40"/>
  <c r="L19" i="40"/>
  <c r="J75" i="29" l="1"/>
  <c r="O75" i="29"/>
  <c r="J77" i="29"/>
  <c r="F58" i="2"/>
  <c r="J114" i="43"/>
  <c r="M114" i="43" s="1"/>
  <c r="F62" i="2"/>
  <c r="M62" i="2" s="1"/>
  <c r="J64" i="25"/>
  <c r="O64" i="25" s="1"/>
  <c r="F53" i="2"/>
  <c r="J26" i="25"/>
  <c r="F52" i="2"/>
  <c r="J58" i="25"/>
  <c r="M58" i="25" s="1"/>
  <c r="J63" i="25"/>
  <c r="O63" i="25" s="1"/>
  <c r="J66" i="25"/>
  <c r="O66" i="25" s="1"/>
  <c r="J59" i="25"/>
  <c r="J68" i="25"/>
  <c r="O68" i="25" s="1"/>
  <c r="J55" i="25"/>
  <c r="J57" i="25"/>
  <c r="O57" i="25" s="1"/>
  <c r="J61" i="25"/>
  <c r="O61" i="25" s="1"/>
  <c r="J21" i="25"/>
  <c r="M21" i="25" s="1"/>
  <c r="J16" i="25"/>
  <c r="M16" i="25" s="1"/>
  <c r="J19" i="25"/>
  <c r="M19" i="25" s="1"/>
  <c r="J23" i="25"/>
  <c r="O23" i="25" s="1"/>
  <c r="O26" i="25"/>
  <c r="M26" i="25"/>
  <c r="J112" i="43"/>
  <c r="J110" i="43"/>
  <c r="M79" i="29"/>
  <c r="M75" i="29"/>
  <c r="J71" i="29"/>
  <c r="J73" i="29"/>
  <c r="M73" i="29" s="1"/>
  <c r="O77" i="29"/>
  <c r="M77" i="29"/>
  <c r="L15" i="40"/>
  <c r="Q15" i="40"/>
  <c r="O71" i="29" l="1"/>
  <c r="J81" i="29"/>
  <c r="O114" i="43"/>
  <c r="M64" i="25"/>
  <c r="M63" i="25"/>
  <c r="M66" i="25"/>
  <c r="O58" i="25"/>
  <c r="M68" i="25"/>
  <c r="O55" i="25"/>
  <c r="J69" i="25"/>
  <c r="O59" i="25"/>
  <c r="M59" i="25"/>
  <c r="M61" i="25"/>
  <c r="O16" i="25"/>
  <c r="M55" i="25"/>
  <c r="O21" i="25"/>
  <c r="M57" i="25"/>
  <c r="M23" i="25"/>
  <c r="O19" i="25"/>
  <c r="J123" i="43"/>
  <c r="O112" i="43"/>
  <c r="M112" i="43"/>
  <c r="M110" i="43"/>
  <c r="O110" i="43"/>
  <c r="M71" i="29"/>
  <c r="M81" i="29" s="1"/>
  <c r="H58" i="2" s="1"/>
  <c r="O73" i="29"/>
  <c r="L249" i="17"/>
  <c r="L279" i="17"/>
  <c r="L276" i="17"/>
  <c r="G283" i="17"/>
  <c r="J276" i="17" s="1"/>
  <c r="M276" i="17" s="1"/>
  <c r="L250" i="17"/>
  <c r="L243" i="17"/>
  <c r="L241" i="17"/>
  <c r="L215" i="17"/>
  <c r="L212" i="17"/>
  <c r="L207" i="17"/>
  <c r="L204" i="17"/>
  <c r="G218" i="17"/>
  <c r="N444" i="17"/>
  <c r="K18" i="2" s="1"/>
  <c r="G444" i="17"/>
  <c r="L440" i="17"/>
  <c r="L396" i="17"/>
  <c r="L394" i="17"/>
  <c r="L392" i="17"/>
  <c r="L390" i="17"/>
  <c r="L388" i="17"/>
  <c r="G398" i="17"/>
  <c r="N398" i="17"/>
  <c r="K22" i="2" s="1"/>
  <c r="L386" i="17"/>
  <c r="L384" i="17"/>
  <c r="L333" i="17"/>
  <c r="L332" i="17"/>
  <c r="L330" i="17"/>
  <c r="L329" i="17"/>
  <c r="G337" i="17"/>
  <c r="N337" i="17"/>
  <c r="K21" i="2" s="1"/>
  <c r="N316" i="45"/>
  <c r="K33" i="2" s="1"/>
  <c r="G316" i="45"/>
  <c r="L306" i="45"/>
  <c r="L305" i="45"/>
  <c r="L303" i="45"/>
  <c r="L260" i="45"/>
  <c r="N268" i="45"/>
  <c r="K32" i="2" s="1"/>
  <c r="G268" i="45"/>
  <c r="J260" i="45" s="1"/>
  <c r="M260" i="45" s="1"/>
  <c r="L258" i="45"/>
  <c r="L257" i="45"/>
  <c r="L255" i="45"/>
  <c r="O81" i="29" l="1"/>
  <c r="I58" i="2" s="1"/>
  <c r="J305" i="45"/>
  <c r="O305" i="45" s="1"/>
  <c r="F33" i="2"/>
  <c r="M33" i="2" s="1"/>
  <c r="J258" i="45"/>
  <c r="O258" i="45" s="1"/>
  <c r="F32" i="2"/>
  <c r="M32" i="2" s="1"/>
  <c r="J440" i="17"/>
  <c r="O440" i="17" s="1"/>
  <c r="F18" i="2"/>
  <c r="J330" i="17"/>
  <c r="M330" i="17" s="1"/>
  <c r="F21" i="2"/>
  <c r="J384" i="17"/>
  <c r="M384" i="17" s="1"/>
  <c r="F22" i="2"/>
  <c r="J215" i="17"/>
  <c r="M215" i="17" s="1"/>
  <c r="F20" i="2"/>
  <c r="J279" i="17"/>
  <c r="O279" i="17" s="1"/>
  <c r="F19" i="2"/>
  <c r="O260" i="45"/>
  <c r="O69" i="25"/>
  <c r="M69" i="25"/>
  <c r="H53" i="2" s="1"/>
  <c r="O123" i="43"/>
  <c r="I62" i="2" s="1"/>
  <c r="M123" i="43"/>
  <c r="H62" i="2" s="1"/>
  <c r="O276" i="17"/>
  <c r="J204" i="17"/>
  <c r="J207" i="17"/>
  <c r="M207" i="17" s="1"/>
  <c r="J212" i="17"/>
  <c r="M212" i="17" s="1"/>
  <c r="J388" i="17"/>
  <c r="M388" i="17" s="1"/>
  <c r="J392" i="17"/>
  <c r="M392" i="17" s="1"/>
  <c r="J394" i="17"/>
  <c r="M394" i="17" s="1"/>
  <c r="J390" i="17"/>
  <c r="O390" i="17" s="1"/>
  <c r="J396" i="17"/>
  <c r="O396" i="17" s="1"/>
  <c r="J333" i="17"/>
  <c r="M333" i="17" s="1"/>
  <c r="J332" i="17"/>
  <c r="O332" i="17" s="1"/>
  <c r="J386" i="17"/>
  <c r="M386" i="17" s="1"/>
  <c r="J329" i="17"/>
  <c r="O329" i="17" s="1"/>
  <c r="J306" i="45"/>
  <c r="O306" i="45" s="1"/>
  <c r="M303" i="45"/>
  <c r="J255" i="45"/>
  <c r="J257" i="45"/>
  <c r="O257" i="45" s="1"/>
  <c r="M258" i="45"/>
  <c r="L210" i="45"/>
  <c r="N220" i="45"/>
  <c r="K30" i="2" s="1"/>
  <c r="G220" i="45"/>
  <c r="L209" i="45"/>
  <c r="L207" i="45"/>
  <c r="N172" i="45"/>
  <c r="K31" i="2" s="1"/>
  <c r="G172" i="45"/>
  <c r="L161" i="45"/>
  <c r="L159" i="45"/>
  <c r="N124" i="45"/>
  <c r="K29" i="2" s="1"/>
  <c r="G124" i="45"/>
  <c r="F29" i="2" s="1"/>
  <c r="L113" i="45"/>
  <c r="L111" i="45"/>
  <c r="N76" i="45"/>
  <c r="K28" i="2" s="1"/>
  <c r="G76" i="45"/>
  <c r="F28" i="2" s="1"/>
  <c r="L67" i="45"/>
  <c r="L65" i="45"/>
  <c r="Q34" i="45"/>
  <c r="Q33" i="45"/>
  <c r="Q32" i="45"/>
  <c r="Q31" i="45"/>
  <c r="Q30" i="45"/>
  <c r="N29" i="45"/>
  <c r="K27" i="2" s="1"/>
  <c r="Q28" i="45"/>
  <c r="Q27" i="45"/>
  <c r="Q26" i="45"/>
  <c r="Q25" i="45"/>
  <c r="L25" i="45"/>
  <c r="Q24" i="45"/>
  <c r="L24" i="45"/>
  <c r="Q23" i="45"/>
  <c r="L23" i="45"/>
  <c r="Q22" i="45"/>
  <c r="L22" i="45"/>
  <c r="Q21" i="45"/>
  <c r="L21" i="45"/>
  <c r="Q20" i="45"/>
  <c r="L20" i="45"/>
  <c r="Q19" i="45"/>
  <c r="L19" i="45"/>
  <c r="Q18" i="45"/>
  <c r="L18" i="45"/>
  <c r="Q17" i="45"/>
  <c r="L17" i="45"/>
  <c r="Q16" i="45"/>
  <c r="L16" i="45"/>
  <c r="Q15" i="45"/>
  <c r="L15" i="45"/>
  <c r="J283" i="17" l="1"/>
  <c r="M279" i="17"/>
  <c r="M283" i="17" s="1"/>
  <c r="H19" i="2" s="1"/>
  <c r="M305" i="45"/>
  <c r="M29" i="2"/>
  <c r="J209" i="45"/>
  <c r="O209" i="45" s="1"/>
  <c r="F30" i="2"/>
  <c r="M30" i="2" s="1"/>
  <c r="K26" i="2"/>
  <c r="J161" i="45"/>
  <c r="M161" i="45" s="1"/>
  <c r="F31" i="2"/>
  <c r="M31" i="2" s="1"/>
  <c r="M440" i="17"/>
  <c r="O215" i="17"/>
  <c r="O330" i="17"/>
  <c r="M28" i="2"/>
  <c r="J316" i="45"/>
  <c r="J20" i="45"/>
  <c r="O20" i="45" s="1"/>
  <c r="F27" i="2"/>
  <c r="O212" i="17"/>
  <c r="M204" i="17"/>
  <c r="O394" i="17"/>
  <c r="O207" i="17"/>
  <c r="O392" i="17"/>
  <c r="O204" i="17"/>
  <c r="M396" i="17"/>
  <c r="O388" i="17"/>
  <c r="M390" i="17"/>
  <c r="M444" i="17"/>
  <c r="H18" i="2" s="1"/>
  <c r="J444" i="17"/>
  <c r="O333" i="17"/>
  <c r="O337" i="17" s="1"/>
  <c r="I21" i="2" s="1"/>
  <c r="M332" i="17"/>
  <c r="O386" i="17"/>
  <c r="O384" i="17"/>
  <c r="J398" i="17"/>
  <c r="J337" i="17"/>
  <c r="M329" i="17"/>
  <c r="M306" i="45"/>
  <c r="M316" i="45" s="1"/>
  <c r="H33" i="2" s="1"/>
  <c r="O303" i="45"/>
  <c r="O316" i="45" s="1"/>
  <c r="I33" i="2" s="1"/>
  <c r="M255" i="45"/>
  <c r="J268" i="45"/>
  <c r="O255" i="45"/>
  <c r="O268" i="45" s="1"/>
  <c r="I32" i="2" s="1"/>
  <c r="M257" i="45"/>
  <c r="J210" i="45"/>
  <c r="O210" i="45" s="1"/>
  <c r="J207" i="45"/>
  <c r="O207" i="45" s="1"/>
  <c r="J159" i="45"/>
  <c r="M159" i="45" s="1"/>
  <c r="J113" i="45"/>
  <c r="J111" i="45"/>
  <c r="J65" i="45"/>
  <c r="M65" i="45" s="1"/>
  <c r="J63" i="45"/>
  <c r="J67" i="45"/>
  <c r="M67" i="45" s="1"/>
  <c r="J15" i="45"/>
  <c r="O15" i="45" s="1"/>
  <c r="J21" i="45"/>
  <c r="O21" i="45" s="1"/>
  <c r="J17" i="45"/>
  <c r="J22" i="45"/>
  <c r="O22" i="45" s="1"/>
  <c r="Q29" i="45"/>
  <c r="J19" i="45"/>
  <c r="J25" i="45"/>
  <c r="J16" i="45"/>
  <c r="O16" i="45" s="1"/>
  <c r="J18" i="45"/>
  <c r="M18" i="45" s="1"/>
  <c r="J24" i="45"/>
  <c r="J23" i="45"/>
  <c r="G51" i="17"/>
  <c r="M209" i="45" l="1"/>
  <c r="O161" i="45"/>
  <c r="M20" i="45"/>
  <c r="M15" i="45"/>
  <c r="J29" i="45"/>
  <c r="M268" i="45"/>
  <c r="H32" i="2" s="1"/>
  <c r="F16" i="2"/>
  <c r="J45" i="17"/>
  <c r="J44" i="17"/>
  <c r="F26" i="2"/>
  <c r="M27" i="2"/>
  <c r="M26" i="2" s="1"/>
  <c r="M398" i="17"/>
  <c r="H22" i="2" s="1"/>
  <c r="O398" i="17"/>
  <c r="I22" i="2" s="1"/>
  <c r="O444" i="17"/>
  <c r="I18" i="2" s="1"/>
  <c r="M337" i="17"/>
  <c r="H21" i="2" s="1"/>
  <c r="M210" i="45"/>
  <c r="O220" i="45"/>
  <c r="I30" i="2" s="1"/>
  <c r="M207" i="45"/>
  <c r="J220" i="45"/>
  <c r="J172" i="45"/>
  <c r="M172" i="45"/>
  <c r="H31" i="2" s="1"/>
  <c r="O159" i="45"/>
  <c r="O172" i="45" s="1"/>
  <c r="I31" i="2" s="1"/>
  <c r="M63" i="45"/>
  <c r="J76" i="45"/>
  <c r="J124" i="45"/>
  <c r="O111" i="45"/>
  <c r="M111" i="45"/>
  <c r="O113" i="45"/>
  <c r="M113" i="45"/>
  <c r="O65" i="45"/>
  <c r="O67" i="45"/>
  <c r="O63" i="45"/>
  <c r="M21" i="45"/>
  <c r="O18" i="45"/>
  <c r="O17" i="45"/>
  <c r="M17" i="45"/>
  <c r="M16" i="45"/>
  <c r="M22" i="45"/>
  <c r="M19" i="45"/>
  <c r="O19" i="45"/>
  <c r="O25" i="45"/>
  <c r="M25" i="45"/>
  <c r="M24" i="45"/>
  <c r="O24" i="45"/>
  <c r="O23" i="45"/>
  <c r="M23" i="45"/>
  <c r="Q102" i="17"/>
  <c r="L115" i="17"/>
  <c r="L114" i="17"/>
  <c r="L108" i="17"/>
  <c r="Q115" i="17"/>
  <c r="Q114" i="17"/>
  <c r="L102" i="17"/>
  <c r="Q106" i="17"/>
  <c r="L106" i="17"/>
  <c r="G119" i="17"/>
  <c r="J102" i="17" l="1"/>
  <c r="J112" i="17"/>
  <c r="O44" i="17"/>
  <c r="M44" i="17"/>
  <c r="O45" i="17"/>
  <c r="M45" i="17"/>
  <c r="F23" i="2"/>
  <c r="J106" i="17"/>
  <c r="M106" i="17" s="1"/>
  <c r="J108" i="17"/>
  <c r="O108" i="17" s="1"/>
  <c r="M220" i="45"/>
  <c r="H30" i="2" s="1"/>
  <c r="O124" i="45"/>
  <c r="I29" i="2" s="1"/>
  <c r="M124" i="45"/>
  <c r="H29" i="2" s="1"/>
  <c r="M76" i="45"/>
  <c r="H28" i="2" s="1"/>
  <c r="O76" i="45"/>
  <c r="I28" i="2" s="1"/>
  <c r="M29" i="45"/>
  <c r="H27" i="2" s="1"/>
  <c r="O29" i="45"/>
  <c r="I27" i="2" s="1"/>
  <c r="J109" i="17"/>
  <c r="J114" i="17"/>
  <c r="J110" i="17"/>
  <c r="J115" i="17"/>
  <c r="O112" i="17" l="1"/>
  <c r="M112" i="17"/>
  <c r="O106" i="17"/>
  <c r="M108" i="17"/>
  <c r="O114" i="17"/>
  <c r="M114" i="17"/>
  <c r="O115" i="17"/>
  <c r="M115" i="17"/>
  <c r="L46" i="17"/>
  <c r="J46" i="17"/>
  <c r="L174" i="17"/>
  <c r="M46" i="17" l="1"/>
  <c r="M51" i="17" s="1"/>
  <c r="J51" i="17"/>
  <c r="O46" i="17"/>
  <c r="L188" i="40" l="1"/>
  <c r="L190" i="40"/>
  <c r="L125" i="25"/>
  <c r="L92" i="25" l="1"/>
  <c r="L18" i="29"/>
  <c r="L20" i="29"/>
  <c r="L16" i="29"/>
  <c r="L220" i="40"/>
  <c r="L222" i="40"/>
  <c r="L218" i="40"/>
  <c r="L186" i="40"/>
  <c r="L156" i="40"/>
  <c r="L154" i="40"/>
  <c r="L121" i="40"/>
  <c r="L119" i="40"/>
  <c r="L86" i="40"/>
  <c r="L84" i="40"/>
  <c r="L17" i="40"/>
  <c r="L247" i="17"/>
  <c r="L208" i="17"/>
  <c r="L173" i="17"/>
  <c r="L75" i="17"/>
  <c r="L76" i="17"/>
  <c r="L74" i="17"/>
  <c r="L109" i="17"/>
  <c r="L110" i="17"/>
  <c r="L113" i="17"/>
  <c r="L116" i="17"/>
  <c r="L117" i="17"/>
  <c r="Q128" i="25" l="1"/>
  <c r="Q129" i="25"/>
  <c r="Q141" i="25"/>
  <c r="Q125" i="25"/>
  <c r="Q93" i="25"/>
  <c r="Q94" i="25"/>
  <c r="Q95" i="25"/>
  <c r="Q102" i="25"/>
  <c r="Q92" i="25"/>
  <c r="Q204" i="17"/>
  <c r="Q205" i="17"/>
  <c r="Q206" i="17"/>
  <c r="Q207" i="17"/>
  <c r="Q208" i="17"/>
  <c r="Q210" i="17"/>
  <c r="Q211" i="17"/>
  <c r="Q212" i="17"/>
  <c r="Q213" i="17"/>
  <c r="Q214" i="17"/>
  <c r="Q215" i="17"/>
  <c r="Q216" i="17"/>
  <c r="Q217" i="17"/>
  <c r="Q203" i="17"/>
  <c r="Q103" i="17"/>
  <c r="Q104" i="17"/>
  <c r="Q105" i="17"/>
  <c r="Q108" i="17"/>
  <c r="Q109" i="17"/>
  <c r="Q110" i="17"/>
  <c r="Q111" i="17"/>
  <c r="Q113" i="17"/>
  <c r="Q116" i="17"/>
  <c r="Q117" i="17"/>
  <c r="Q118" i="17"/>
  <c r="Q75" i="17"/>
  <c r="Q76" i="17"/>
  <c r="Q77" i="17"/>
  <c r="Q78" i="17"/>
  <c r="Q79" i="17"/>
  <c r="Q74" i="17"/>
  <c r="Q44" i="17"/>
  <c r="Q46" i="17"/>
  <c r="Q47" i="17"/>
  <c r="Q48" i="17"/>
  <c r="Q49" i="17"/>
  <c r="Q50" i="17"/>
  <c r="Q43" i="17"/>
  <c r="Q16" i="17"/>
  <c r="Q17" i="17"/>
  <c r="Q18" i="17"/>
  <c r="Q19" i="17"/>
  <c r="Q20" i="17"/>
  <c r="Q15" i="17"/>
  <c r="N131" i="40"/>
  <c r="L57" i="43" l="1"/>
  <c r="L55" i="43"/>
  <c r="L16" i="43"/>
  <c r="L18" i="43"/>
  <c r="N68" i="43" l="1"/>
  <c r="K61" i="2" s="1"/>
  <c r="G68" i="43"/>
  <c r="N29" i="43"/>
  <c r="K60" i="2" s="1"/>
  <c r="K59" i="2" s="1"/>
  <c r="G29" i="43"/>
  <c r="N142" i="25"/>
  <c r="G131" i="40"/>
  <c r="J119" i="40" s="1"/>
  <c r="F61" i="2" l="1"/>
  <c r="J59" i="43"/>
  <c r="J20" i="43"/>
  <c r="O20" i="43" s="1"/>
  <c r="F60" i="2"/>
  <c r="J55" i="43"/>
  <c r="J57" i="43"/>
  <c r="J16" i="43"/>
  <c r="J18" i="43"/>
  <c r="O119" i="40"/>
  <c r="M119" i="40"/>
  <c r="M60" i="2"/>
  <c r="N218" i="17"/>
  <c r="L142" i="17"/>
  <c r="M59" i="43" l="1"/>
  <c r="O59" i="43"/>
  <c r="M20" i="43"/>
  <c r="F59" i="2"/>
  <c r="O57" i="43"/>
  <c r="M57" i="43"/>
  <c r="M18" i="43"/>
  <c r="O18" i="43"/>
  <c r="M16" i="43"/>
  <c r="O16" i="43"/>
  <c r="O55" i="43"/>
  <c r="M55" i="43"/>
  <c r="Q218" i="17"/>
  <c r="M61" i="2"/>
  <c r="M59" i="2" s="1"/>
  <c r="J68" i="43"/>
  <c r="J29" i="43"/>
  <c r="O68" i="43" l="1"/>
  <c r="I61" i="2" s="1"/>
  <c r="M29" i="43"/>
  <c r="H60" i="2" s="1"/>
  <c r="M68" i="43"/>
  <c r="H61" i="2" s="1"/>
  <c r="O29" i="43"/>
  <c r="I60" i="2" s="1"/>
  <c r="Q219" i="40" l="1"/>
  <c r="Q220" i="40"/>
  <c r="Q221" i="40"/>
  <c r="Q222" i="40"/>
  <c r="Q223" i="40"/>
  <c r="Q224" i="40"/>
  <c r="Q225" i="40"/>
  <c r="Q226" i="40"/>
  <c r="Q218" i="40"/>
  <c r="Q187" i="40"/>
  <c r="Q188" i="40"/>
  <c r="Q189" i="40"/>
  <c r="Q190" i="40"/>
  <c r="Q193" i="40"/>
  <c r="Q194" i="40"/>
  <c r="Q195" i="40"/>
  <c r="Q196" i="40"/>
  <c r="Q186" i="40"/>
  <c r="Q155" i="40"/>
  <c r="Q156" i="40"/>
  <c r="Q157" i="40"/>
  <c r="Q158" i="40"/>
  <c r="Q159" i="40"/>
  <c r="Q160" i="40"/>
  <c r="Q161" i="40"/>
  <c r="Q162" i="40"/>
  <c r="Q154" i="40"/>
  <c r="Q128" i="40"/>
  <c r="Q129" i="40"/>
  <c r="Q130" i="40"/>
  <c r="Q121" i="40"/>
  <c r="Q85" i="40"/>
  <c r="Q86" i="40"/>
  <c r="Q92" i="40"/>
  <c r="Q93" i="40"/>
  <c r="Q94" i="40"/>
  <c r="Q95" i="40"/>
  <c r="Q84" i="40"/>
  <c r="Q51" i="40"/>
  <c r="Q52" i="40"/>
  <c r="Q53" i="40"/>
  <c r="Q54" i="40"/>
  <c r="Q57" i="40"/>
  <c r="Q58" i="40"/>
  <c r="Q59" i="40"/>
  <c r="Q60" i="40"/>
  <c r="Q50" i="40"/>
  <c r="Q16" i="40"/>
  <c r="Q17" i="40"/>
  <c r="Q18" i="40"/>
  <c r="Q19" i="40"/>
  <c r="Q23" i="40"/>
  <c r="Q24" i="40"/>
  <c r="Q25" i="40"/>
  <c r="Q26" i="40"/>
  <c r="G142" i="25" l="1"/>
  <c r="F55" i="2" s="1"/>
  <c r="O283" i="17"/>
  <c r="I19" i="2" s="1"/>
  <c r="N283" i="17"/>
  <c r="K20" i="2" s="1"/>
  <c r="G253" i="17"/>
  <c r="F17" i="2" s="1"/>
  <c r="N253" i="17"/>
  <c r="M20" i="2" l="1"/>
  <c r="K17" i="2"/>
  <c r="M17" i="2" s="1"/>
  <c r="J129" i="25"/>
  <c r="J128" i="25"/>
  <c r="J127" i="25"/>
  <c r="J126" i="25"/>
  <c r="J131" i="25"/>
  <c r="J249" i="17"/>
  <c r="J247" i="17"/>
  <c r="J243" i="17"/>
  <c r="J241" i="17"/>
  <c r="J250" i="17"/>
  <c r="Q142" i="25"/>
  <c r="J125" i="25"/>
  <c r="O127" i="25" l="1"/>
  <c r="O126" i="25"/>
  <c r="O128" i="25"/>
  <c r="O131" i="25"/>
  <c r="O129" i="25"/>
  <c r="O250" i="17"/>
  <c r="M250" i="17"/>
  <c r="O241" i="17"/>
  <c r="M241" i="17"/>
  <c r="M243" i="17"/>
  <c r="O243" i="17"/>
  <c r="O125" i="25"/>
  <c r="J142" i="25"/>
  <c r="O247" i="17"/>
  <c r="M247" i="17"/>
  <c r="O249" i="17"/>
  <c r="M249" i="17"/>
  <c r="J253" i="17"/>
  <c r="O142" i="25" l="1"/>
  <c r="M253" i="17"/>
  <c r="O253" i="17"/>
  <c r="I20" i="2" l="1"/>
  <c r="I17" i="2"/>
  <c r="H20" i="2"/>
  <c r="H17" i="2"/>
  <c r="N180" i="17"/>
  <c r="G180" i="17"/>
  <c r="F24" i="2" s="1"/>
  <c r="K19" i="2" l="1"/>
  <c r="M19" i="2" s="1"/>
  <c r="K24" i="2"/>
  <c r="J173" i="17"/>
  <c r="J174" i="17"/>
  <c r="J208" i="17"/>
  <c r="J218" i="17" s="1"/>
  <c r="J180" i="17" l="1"/>
  <c r="M174" i="17"/>
  <c r="O174" i="17"/>
  <c r="O173" i="17"/>
  <c r="M173" i="17"/>
  <c r="O208" i="17"/>
  <c r="O180" i="17" l="1"/>
  <c r="I24" i="2" s="1"/>
  <c r="M180" i="17"/>
  <c r="H24" i="2" s="1"/>
  <c r="O218" i="17"/>
  <c r="N80" i="17"/>
  <c r="K25" i="2" s="1"/>
  <c r="N32" i="29"/>
  <c r="K57" i="2" s="1"/>
  <c r="N51" i="17"/>
  <c r="K16" i="2" s="1"/>
  <c r="N103" i="25"/>
  <c r="M54" i="2" l="1"/>
  <c r="Q103" i="25"/>
  <c r="H16" i="2"/>
  <c r="Q51" i="17"/>
  <c r="J92" i="25"/>
  <c r="M92" i="25" s="1"/>
  <c r="M55" i="2"/>
  <c r="M18" i="2"/>
  <c r="O51" i="17"/>
  <c r="I16" i="2" s="1"/>
  <c r="O92" i="25" l="1"/>
  <c r="J103" i="25"/>
  <c r="M103" i="25" l="1"/>
  <c r="H54" i="2" s="1"/>
  <c r="O103" i="25"/>
  <c r="N149" i="17"/>
  <c r="G149" i="17"/>
  <c r="N119" i="17"/>
  <c r="K23" i="2" s="1"/>
  <c r="M23" i="2" s="1"/>
  <c r="K14" i="2" l="1"/>
  <c r="J142" i="17"/>
  <c r="O142" i="17" s="1"/>
  <c r="F14" i="2"/>
  <c r="M109" i="17"/>
  <c r="O109" i="17"/>
  <c r="Q119" i="17"/>
  <c r="J117" i="17"/>
  <c r="J116" i="17"/>
  <c r="J113" i="17"/>
  <c r="G80" i="17"/>
  <c r="N21" i="17"/>
  <c r="K15" i="2" s="1"/>
  <c r="M15" i="2" s="1"/>
  <c r="G21" i="17"/>
  <c r="L15" i="17"/>
  <c r="J119" i="17" l="1"/>
  <c r="M14" i="2"/>
  <c r="M142" i="17"/>
  <c r="M149" i="17" s="1"/>
  <c r="Q80" i="17"/>
  <c r="F25" i="2"/>
  <c r="M25" i="2" s="1"/>
  <c r="K13" i="2"/>
  <c r="Q21" i="17"/>
  <c r="J75" i="17"/>
  <c r="J76" i="17"/>
  <c r="J74" i="17"/>
  <c r="O110" i="17"/>
  <c r="O113" i="17"/>
  <c r="O117" i="17"/>
  <c r="O102" i="17"/>
  <c r="O116" i="17"/>
  <c r="O149" i="17"/>
  <c r="J149" i="17"/>
  <c r="J15" i="17"/>
  <c r="O15" i="17" s="1"/>
  <c r="N227" i="40"/>
  <c r="K41" i="2" s="1"/>
  <c r="G227" i="40"/>
  <c r="J80" i="17" l="1"/>
  <c r="I14" i="2"/>
  <c r="H14" i="2"/>
  <c r="F13" i="2"/>
  <c r="Q227" i="40"/>
  <c r="O75" i="17"/>
  <c r="M76" i="17"/>
  <c r="O76" i="17"/>
  <c r="J222" i="40"/>
  <c r="M222" i="40" s="1"/>
  <c r="F41" i="2"/>
  <c r="M41" i="2" s="1"/>
  <c r="O119" i="17"/>
  <c r="I23" i="2" s="1"/>
  <c r="O74" i="17"/>
  <c r="M74" i="17"/>
  <c r="J218" i="40"/>
  <c r="O218" i="40" s="1"/>
  <c r="J220" i="40"/>
  <c r="O220" i="40" s="1"/>
  <c r="O21" i="17"/>
  <c r="I15" i="2" s="1"/>
  <c r="J21" i="17"/>
  <c r="G197" i="40"/>
  <c r="J190" i="40" s="1"/>
  <c r="M190" i="40" s="1"/>
  <c r="N163" i="40"/>
  <c r="G163" i="40"/>
  <c r="J158" i="40" s="1"/>
  <c r="K38" i="2"/>
  <c r="N96" i="40"/>
  <c r="K37" i="2" s="1"/>
  <c r="G96" i="40"/>
  <c r="N61" i="40"/>
  <c r="K36" i="2" s="1"/>
  <c r="G61" i="40"/>
  <c r="L54" i="40"/>
  <c r="L52" i="40"/>
  <c r="L50" i="40"/>
  <c r="N27" i="40"/>
  <c r="K35" i="2" s="1"/>
  <c r="G27" i="40"/>
  <c r="M158" i="40" l="1"/>
  <c r="O158" i="40"/>
  <c r="J15" i="40"/>
  <c r="M15" i="40" s="1"/>
  <c r="J19" i="40"/>
  <c r="J17" i="40"/>
  <c r="O17" i="40" s="1"/>
  <c r="O80" i="17"/>
  <c r="I25" i="2" s="1"/>
  <c r="Q96" i="40"/>
  <c r="Q131" i="40"/>
  <c r="F35" i="2"/>
  <c r="Q27" i="40"/>
  <c r="F40" i="2"/>
  <c r="Q61" i="40"/>
  <c r="Q163" i="40"/>
  <c r="O222" i="40"/>
  <c r="O227" i="40" s="1"/>
  <c r="I41" i="2" s="1"/>
  <c r="F39" i="2"/>
  <c r="M39" i="2" s="1"/>
  <c r="J52" i="40"/>
  <c r="M52" i="40" s="1"/>
  <c r="F36" i="2"/>
  <c r="F37" i="2"/>
  <c r="F38" i="2"/>
  <c r="M218" i="40"/>
  <c r="M220" i="40"/>
  <c r="J227" i="40"/>
  <c r="O190" i="40"/>
  <c r="J186" i="40"/>
  <c r="O186" i="40" s="1"/>
  <c r="J156" i="40"/>
  <c r="M156" i="40" s="1"/>
  <c r="J188" i="40"/>
  <c r="O188" i="40" s="1"/>
  <c r="N197" i="40"/>
  <c r="J154" i="40"/>
  <c r="J84" i="40"/>
  <c r="O84" i="40" s="1"/>
  <c r="J121" i="40"/>
  <c r="J86" i="40"/>
  <c r="O86" i="40" s="1"/>
  <c r="J50" i="40"/>
  <c r="M50" i="40" s="1"/>
  <c r="J54" i="40"/>
  <c r="F34" i="2" l="1"/>
  <c r="O15" i="40"/>
  <c r="M19" i="40"/>
  <c r="O19" i="40"/>
  <c r="O121" i="40"/>
  <c r="O131" i="40" s="1"/>
  <c r="I38" i="2" s="1"/>
  <c r="J131" i="40"/>
  <c r="M40" i="2"/>
  <c r="J163" i="40"/>
  <c r="Q197" i="40"/>
  <c r="O96" i="40"/>
  <c r="I37" i="2" s="1"/>
  <c r="O52" i="40"/>
  <c r="M17" i="40"/>
  <c r="M227" i="40"/>
  <c r="J197" i="40"/>
  <c r="O50" i="40"/>
  <c r="O156" i="40"/>
  <c r="O197" i="40"/>
  <c r="I40" i="2" s="1"/>
  <c r="M154" i="40"/>
  <c r="O154" i="40"/>
  <c r="M121" i="40"/>
  <c r="M84" i="40"/>
  <c r="J61" i="40"/>
  <c r="M86" i="40"/>
  <c r="J96" i="40"/>
  <c r="M54" i="40"/>
  <c r="O54" i="40"/>
  <c r="J27" i="40"/>
  <c r="O27" i="40"/>
  <c r="I35" i="2" s="1"/>
  <c r="N31" i="25"/>
  <c r="G32" i="29"/>
  <c r="F57" i="2" s="1"/>
  <c r="F56" i="2" s="1"/>
  <c r="F63" i="2" s="1"/>
  <c r="G62" i="2" l="1"/>
  <c r="G28" i="2"/>
  <c r="G18" i="2"/>
  <c r="G41" i="2"/>
  <c r="G27" i="2"/>
  <c r="G35" i="2"/>
  <c r="G29" i="2"/>
  <c r="G30" i="2"/>
  <c r="G43" i="2"/>
  <c r="G14" i="2"/>
  <c r="G44" i="2"/>
  <c r="G47" i="2"/>
  <c r="G53" i="2"/>
  <c r="G46" i="2"/>
  <c r="G31" i="2"/>
  <c r="G32" i="2"/>
  <c r="G45" i="2"/>
  <c r="G33" i="2"/>
  <c r="J22" i="29"/>
  <c r="J24" i="29"/>
  <c r="M52" i="2"/>
  <c r="J20" i="29"/>
  <c r="J18" i="29"/>
  <c r="J16" i="29"/>
  <c r="K56" i="2"/>
  <c r="M57" i="2"/>
  <c r="M58" i="2"/>
  <c r="M163" i="40"/>
  <c r="M96" i="40"/>
  <c r="H37" i="2" s="1"/>
  <c r="M131" i="40"/>
  <c r="H38" i="2" s="1"/>
  <c r="O163" i="40"/>
  <c r="M27" i="40"/>
  <c r="H35" i="2" s="1"/>
  <c r="O61" i="40"/>
  <c r="I36" i="2" s="1"/>
  <c r="M61" i="40"/>
  <c r="H36" i="2" s="1"/>
  <c r="J29" i="2" l="1"/>
  <c r="L29" i="2"/>
  <c r="J46" i="2"/>
  <c r="L46" i="2"/>
  <c r="J31" i="2"/>
  <c r="L31" i="2"/>
  <c r="G26" i="2"/>
  <c r="L32" i="2"/>
  <c r="J32" i="2"/>
  <c r="L28" i="2"/>
  <c r="J28" i="2"/>
  <c r="J30" i="2"/>
  <c r="L30" i="2"/>
  <c r="L53" i="2"/>
  <c r="J53" i="2"/>
  <c r="L47" i="2"/>
  <c r="J47" i="2"/>
  <c r="L33" i="2"/>
  <c r="J33" i="2"/>
  <c r="J14" i="2"/>
  <c r="L14" i="2"/>
  <c r="J45" i="2"/>
  <c r="L45" i="2"/>
  <c r="J62" i="2"/>
  <c r="L62" i="2"/>
  <c r="M24" i="29"/>
  <c r="O24" i="29"/>
  <c r="O22" i="29"/>
  <c r="M22" i="29"/>
  <c r="O31" i="25"/>
  <c r="M31" i="25"/>
  <c r="H52" i="2" s="1"/>
  <c r="M16" i="29"/>
  <c r="O16" i="29"/>
  <c r="M20" i="29"/>
  <c r="O20" i="29"/>
  <c r="M18" i="29"/>
  <c r="O18" i="29"/>
  <c r="J31" i="25"/>
  <c r="M56" i="2"/>
  <c r="J32" i="29"/>
  <c r="M32" i="29" l="1"/>
  <c r="H57" i="2" s="1"/>
  <c r="O32" i="29"/>
  <c r="I57" i="2" s="1"/>
  <c r="M44" i="2" l="1"/>
  <c r="M50" i="2" l="1"/>
  <c r="M49" i="2" l="1"/>
  <c r="M48" i="2"/>
  <c r="M22" i="2" l="1"/>
  <c r="M21" i="2"/>
  <c r="M38" i="2" l="1"/>
  <c r="M37" i="2" l="1"/>
  <c r="K63" i="2" l="1"/>
  <c r="M43" i="2"/>
  <c r="M42" i="2" s="1"/>
  <c r="M36" i="2" l="1"/>
  <c r="M35" i="2" l="1"/>
  <c r="M16" i="2" l="1"/>
  <c r="M24" i="2"/>
  <c r="M13" i="2" l="1"/>
  <c r="M63" i="2" s="1"/>
  <c r="M75" i="17" l="1"/>
  <c r="M80" i="17" s="1"/>
  <c r="H25" i="2" s="1"/>
  <c r="M208" i="17"/>
  <c r="M218" i="17" s="1"/>
  <c r="M110" i="17" l="1"/>
  <c r="M117" i="17"/>
  <c r="M102" i="17"/>
  <c r="M116" i="17"/>
  <c r="M113" i="17"/>
  <c r="M119" i="17" l="1"/>
  <c r="H23" i="2" s="1"/>
  <c r="M188" i="40"/>
  <c r="M186" i="40"/>
  <c r="M15" i="17"/>
  <c r="M21" i="17" s="1"/>
  <c r="H15" i="2" s="1"/>
  <c r="M197" i="40" l="1"/>
  <c r="G21" i="2" l="1"/>
  <c r="G24" i="2"/>
  <c r="G37" i="2"/>
  <c r="G57" i="2"/>
  <c r="G55" i="2"/>
  <c r="G25" i="2"/>
  <c r="G60" i="2"/>
  <c r="G59" i="2" s="1"/>
  <c r="G23" i="2"/>
  <c r="G38" i="2"/>
  <c r="G22" i="2"/>
  <c r="G15" i="2"/>
  <c r="G39" i="2"/>
  <c r="G20" i="2"/>
  <c r="G54" i="2"/>
  <c r="G50" i="2"/>
  <c r="G40" i="2"/>
  <c r="G58" i="2"/>
  <c r="G19" i="2"/>
  <c r="G61" i="2"/>
  <c r="G16" i="2"/>
  <c r="G49" i="2"/>
  <c r="G48" i="2"/>
  <c r="G17" i="2"/>
  <c r="J17" i="2" s="1"/>
  <c r="G36" i="2"/>
  <c r="G52" i="2"/>
  <c r="G56" i="2" l="1"/>
  <c r="G13" i="2"/>
  <c r="G51" i="2"/>
  <c r="G42" i="2"/>
  <c r="G34" i="2"/>
  <c r="J23" i="2"/>
  <c r="L23" i="2"/>
  <c r="J57" i="2"/>
  <c r="L57" i="2"/>
  <c r="L48" i="2"/>
  <c r="J48" i="2"/>
  <c r="J52" i="2"/>
  <c r="L52" i="2"/>
  <c r="L44" i="2"/>
  <c r="J44" i="2"/>
  <c r="L60" i="2"/>
  <c r="J60" i="2"/>
  <c r="L37" i="2"/>
  <c r="J37" i="2"/>
  <c r="J38" i="2"/>
  <c r="L38" i="2"/>
  <c r="J15" i="2"/>
  <c r="L15" i="2"/>
  <c r="J36" i="2"/>
  <c r="L36" i="2"/>
  <c r="L16" i="2"/>
  <c r="J16" i="2"/>
  <c r="J50" i="2"/>
  <c r="L50" i="2"/>
  <c r="L22" i="2"/>
  <c r="J22" i="2"/>
  <c r="L25" i="2"/>
  <c r="J25" i="2"/>
  <c r="L49" i="2"/>
  <c r="J49" i="2"/>
  <c r="J40" i="2"/>
  <c r="L40" i="2"/>
  <c r="J61" i="2"/>
  <c r="L61" i="2"/>
  <c r="L54" i="2"/>
  <c r="J54" i="2"/>
  <c r="L41" i="2"/>
  <c r="J41" i="2"/>
  <c r="L35" i="2"/>
  <c r="J35" i="2"/>
  <c r="J27" i="2"/>
  <c r="L27" i="2"/>
  <c r="L26" i="2" s="1"/>
  <c r="J43" i="2"/>
  <c r="L43" i="2"/>
  <c r="J19" i="2"/>
  <c r="L19" i="2"/>
  <c r="J20" i="2"/>
  <c r="L20" i="2"/>
  <c r="J18" i="2"/>
  <c r="L18" i="2"/>
  <c r="J24" i="2"/>
  <c r="L24" i="2"/>
  <c r="L17" i="2"/>
  <c r="J58" i="2"/>
  <c r="L58" i="2"/>
  <c r="J39" i="2"/>
  <c r="L39" i="2"/>
  <c r="L55" i="2"/>
  <c r="L21" i="2"/>
  <c r="J21" i="2"/>
  <c r="J42" i="2" l="1"/>
  <c r="L59" i="2"/>
  <c r="J56" i="2"/>
  <c r="L42" i="2"/>
  <c r="J59" i="2"/>
  <c r="L56" i="2"/>
  <c r="L51" i="2"/>
  <c r="J34" i="2"/>
  <c r="L34" i="2"/>
  <c r="G63" i="2"/>
  <c r="J13" i="2"/>
  <c r="L13" i="2"/>
  <c r="L63" i="2" l="1"/>
  <c r="M125" i="25"/>
  <c r="M128" i="25"/>
  <c r="M131" i="25"/>
  <c r="M129" i="25"/>
  <c r="M126" i="25"/>
  <c r="M127" i="25"/>
  <c r="M142" i="25" l="1"/>
  <c r="H55" i="2" s="1"/>
  <c r="J55" i="2" s="1"/>
  <c r="J51" i="2" s="1"/>
</calcChain>
</file>

<file path=xl/sharedStrings.xml><?xml version="1.0" encoding="utf-8"?>
<sst xmlns="http://schemas.openxmlformats.org/spreadsheetml/2006/main" count="2662" uniqueCount="363">
  <si>
    <t>FORMAT RFK I</t>
  </si>
  <si>
    <t>UNTUK PEJABAT PELAKSANA TEKNIS KEGIATAN</t>
  </si>
  <si>
    <t xml:space="preserve">REALISASI FISIK DAN KEUANGAN </t>
  </si>
  <si>
    <t>No. Urt</t>
  </si>
  <si>
    <t>Uraian / Rincian Kegiatan</t>
  </si>
  <si>
    <t>Lokasi</t>
  </si>
  <si>
    <t>Nama Pelaksana</t>
  </si>
  <si>
    <t>Desa / Kel</t>
  </si>
  <si>
    <t>Kecamatan</t>
  </si>
  <si>
    <t>Keuangan</t>
  </si>
  <si>
    <t>Rp</t>
  </si>
  <si>
    <t>%</t>
  </si>
  <si>
    <t>T o t a l</t>
  </si>
  <si>
    <t>FORMAT RFK. 2</t>
  </si>
  <si>
    <t>REKAPITULASI</t>
  </si>
  <si>
    <t>Nama  PPTK</t>
  </si>
  <si>
    <t>Fisik</t>
  </si>
  <si>
    <t xml:space="preserve">Keuangan </t>
  </si>
  <si>
    <t>Belanja Pegawai</t>
  </si>
  <si>
    <t xml:space="preserve"> -</t>
  </si>
  <si>
    <t>Jumlah 1</t>
  </si>
  <si>
    <t>Nama Kegiatan / Jlh Kegiatan</t>
  </si>
  <si>
    <t>Rp.</t>
  </si>
  <si>
    <t xml:space="preserve">Belanja  </t>
  </si>
  <si>
    <t>: Langsung</t>
  </si>
  <si>
    <t>P P T K</t>
  </si>
  <si>
    <t>Belanja Barang dan Jasa</t>
  </si>
  <si>
    <t>Belanja Alat Tulis Kantor</t>
  </si>
  <si>
    <t>Bobot                    (%)</t>
  </si>
  <si>
    <t>No.            Urt</t>
  </si>
  <si>
    <t>Realisasi                                       Komulatif (%)</t>
  </si>
  <si>
    <t>Realisasi                                                                Tertimbang (%)</t>
  </si>
  <si>
    <t xml:space="preserve">SKPD    </t>
  </si>
  <si>
    <t>6</t>
  </si>
  <si>
    <t>9</t>
  </si>
  <si>
    <t>10</t>
  </si>
  <si>
    <t>11</t>
  </si>
  <si>
    <t>12</t>
  </si>
  <si>
    <t>13</t>
  </si>
  <si>
    <t>4</t>
  </si>
  <si>
    <t>5</t>
  </si>
  <si>
    <t>7</t>
  </si>
  <si>
    <t>8</t>
  </si>
  <si>
    <t>1</t>
  </si>
  <si>
    <t>2</t>
  </si>
  <si>
    <t>3</t>
  </si>
  <si>
    <t>APBD KABUPATEN KEPULAUAN SELAYAR</t>
  </si>
  <si>
    <t xml:space="preserve">Fisik                    </t>
  </si>
  <si>
    <t>Real Kom (%)</t>
  </si>
  <si>
    <t>UNTUK PENGGUNA ANGGARAN</t>
  </si>
  <si>
    <t xml:space="preserve">Jumlah Dana                        (Rp) </t>
  </si>
  <si>
    <t xml:space="preserve">Sisa Dana                     </t>
  </si>
  <si>
    <t xml:space="preserve">Keuangan  </t>
  </si>
  <si>
    <t>Belanja Modal</t>
  </si>
  <si>
    <t>Belanja Surat Kabar/Majalah</t>
  </si>
  <si>
    <t>Jumlah 4</t>
  </si>
  <si>
    <t>Penyediaan Jasa Komunikasi, Sumber Daya Air dan Listrik</t>
  </si>
  <si>
    <t>Penyediaan Bahan Bacaan dan Peraturan Perundang-undangan</t>
  </si>
  <si>
    <t>: Dinas Penanaman Modal, Pelayanan Terpadu Satu Pintu dan Tenaga Kerja</t>
  </si>
  <si>
    <t>Agustina, S.E.</t>
  </si>
  <si>
    <t xml:space="preserve">SKPD      </t>
  </si>
  <si>
    <t xml:space="preserve">Belanja </t>
  </si>
  <si>
    <t>Jumlah Dana                (Rp)</t>
  </si>
  <si>
    <t>Nilai Kontrak          (Rp)</t>
  </si>
  <si>
    <t>Bobot                   (%)</t>
  </si>
  <si>
    <t xml:space="preserve">Realisasi Tertimbang </t>
  </si>
  <si>
    <t>Fisik                       (%)</t>
  </si>
  <si>
    <t>Belanja Perjalanan Dinas Dalam Daerah</t>
  </si>
  <si>
    <t>: Dinas Penanaman Modal Pelayanan Terpadu Satu Pintu dan Tenaga Kerja</t>
  </si>
  <si>
    <t xml:space="preserve">- </t>
  </si>
  <si>
    <t>Belanja Jasa Kantor</t>
  </si>
  <si>
    <t>Salmawati, S.E.</t>
  </si>
  <si>
    <t>Jumlah 5</t>
  </si>
  <si>
    <t>Jumlah 6</t>
  </si>
  <si>
    <t xml:space="preserve">Belanja Perjalanan Dinas </t>
  </si>
  <si>
    <t>KEPALA DINAS,</t>
  </si>
  <si>
    <t>Muhammad Arsyad, SKM, M.Kes, MScPh</t>
  </si>
  <si>
    <t>Pangkat : Pembina Tk. I,IV/b</t>
  </si>
  <si>
    <t>NIP. 19750101 199903 1 010</t>
  </si>
  <si>
    <t>II</t>
  </si>
  <si>
    <t xml:space="preserve">Belanja Alat/Bahan untuk Kegiatan </t>
  </si>
  <si>
    <t>Kantor</t>
  </si>
  <si>
    <t>Belanja Makan Minum Rapat</t>
  </si>
  <si>
    <t>Belanja Bimbingan Teknis</t>
  </si>
  <si>
    <t>Alat Tulis Kantor</t>
  </si>
  <si>
    <t>Belanja Makanan dan Minuman Rapat</t>
  </si>
  <si>
    <t>Sub Kegiatan</t>
  </si>
  <si>
    <t xml:space="preserve">Sub Kegiatan </t>
  </si>
  <si>
    <t>I</t>
  </si>
  <si>
    <t>Belanja  Perjalanan Dinas Biasa</t>
  </si>
  <si>
    <t xml:space="preserve">: Pengolahan, Penyajian dan Pemanfaatan Data dan Informasi Perizinan dan Non Perizinan </t>
  </si>
  <si>
    <t xml:space="preserve">  Berbasis Sistem Pelayanan Perizinan Berusaha Terintegarsi secara Elektronik</t>
  </si>
  <si>
    <t>Belanja Jasa</t>
  </si>
  <si>
    <t>: Penyediaan Pelayanan Terpadu  Perizinan dan Non Perizinan Berbasis Sistem Pelayanan</t>
  </si>
  <si>
    <t>: Pelaksanaan Kegiatan Promosi Penanaman Modal Daerah Kabupaten/Kota</t>
  </si>
  <si>
    <t>Belanja Sosialisasi</t>
  </si>
  <si>
    <t>: Penyusunan Dokumen Perencanaan Perangkat Daerah</t>
  </si>
  <si>
    <t>Belanja  Alat Tulis Kantor</t>
  </si>
  <si>
    <t>Rahman Kadir, S.T.</t>
  </si>
  <si>
    <t xml:space="preserve">Nip. 19710804 200604 1 021  </t>
  </si>
  <si>
    <t xml:space="preserve">: Koordinasi dan Penyusunan Dokumen RKA - SKPD </t>
  </si>
  <si>
    <t xml:space="preserve">Belanja Perjalanan Dinas Dalam Daerah </t>
  </si>
  <si>
    <t xml:space="preserve">: Koordinasi dan Penyusunan Dokumen Perubahan RKA - SKPD </t>
  </si>
  <si>
    <t>: Koordinasi dan Penyusunan Laporan Capaian Kinerja dan Ikhtisar Realisasi Kinerja SKPD</t>
  </si>
  <si>
    <t>: Evaluasi Kinerja Perangkat Daerah</t>
  </si>
  <si>
    <t xml:space="preserve"> Belanja  Gaji Pokok ASN</t>
  </si>
  <si>
    <t xml:space="preserve"> Belanja  Tunjangan keluarga ASN</t>
  </si>
  <si>
    <t xml:space="preserve"> Belanja  Tunjangan Jabatan  ASN</t>
  </si>
  <si>
    <t xml:space="preserve"> Belanja  Tunjangan Fungsional   ASN</t>
  </si>
  <si>
    <t xml:space="preserve"> Belanja  Tunjangan Beras ASN   </t>
  </si>
  <si>
    <t xml:space="preserve"> Belanja Belanja Pembulatan Gaji  ASN   </t>
  </si>
  <si>
    <t>: Penyusunan Perencanaan Kebutuhan Barang Milik Daerah SKPD</t>
  </si>
  <si>
    <t>: Rekonsiliasi dan Penyusunan Laporan Barang Milik Daerah pada SKPD</t>
  </si>
  <si>
    <t>: Penatausahaan Barang Milik Daerah pada SKPD</t>
  </si>
  <si>
    <t>: Penyediaan Bahan Bacaan dan Peraturan Perundang-Undangan</t>
  </si>
  <si>
    <t>: Penyelenggaraan Rapat Koordinasi dan Konsultasi SKPD</t>
  </si>
  <si>
    <t>: Pengadaan Mebel</t>
  </si>
  <si>
    <t>- Belanja Modal Lemari dan Arsip Pejabat</t>
  </si>
  <si>
    <t>: Pengadaan Peralatan dan Mesin Lainnya</t>
  </si>
  <si>
    <t>Belanja Modal Alat Kantor Lainnya</t>
  </si>
  <si>
    <t>- Belanja Modal Alat Pendingin</t>
  </si>
  <si>
    <t>Belanja Tagihan Air</t>
  </si>
  <si>
    <t xml:space="preserve"> Belanja Tagihan Listrik</t>
  </si>
  <si>
    <t xml:space="preserve">Belanja Jasa Kantor </t>
  </si>
  <si>
    <t>Belanja Jasa Tenaga Supir</t>
  </si>
  <si>
    <t>Belanja Cetak dan Penggandaan</t>
  </si>
  <si>
    <t>Penyelenggaraan Rapat Koordinasi dan Konsultasi SKPD</t>
  </si>
  <si>
    <t>Penyediaan Jasa Pelayanan Umum Kantor</t>
  </si>
  <si>
    <t>Pemeliharaan Peralatan dan Mesin Lainnya</t>
  </si>
  <si>
    <t>Penyusunan Dokumen Perencanaan Perangkat Daerah</t>
  </si>
  <si>
    <t xml:space="preserve">Koordinasi dan Penyusunan Dokumen RKA - SKPD </t>
  </si>
  <si>
    <t xml:space="preserve">Koordinasi dan Penyusunan Dokumen Perubahan  RKA - SKPD </t>
  </si>
  <si>
    <t>Koordinasi dan Penyusunan  DPA - SKPD</t>
  </si>
  <si>
    <t>: Koordinasi dan Penyusunan Perubahan DPA - SKPD</t>
  </si>
  <si>
    <t>Koordinasi dan Penyusunan Perubahan DPA - SKPD</t>
  </si>
  <si>
    <t>Koordinasi dan Penyusunan Laporan Capaian Kinerja dan Ikhtisar Realisasi Kinerja SKPD</t>
  </si>
  <si>
    <t xml:space="preserve"> Evaluasi Kinerja Perangkat Daerah</t>
  </si>
  <si>
    <t>Pengadaan Mebel</t>
  </si>
  <si>
    <t>Penyusunan Perencanaan Kebutuhan Barang Milik Daerah SKPD</t>
  </si>
  <si>
    <t>Jumlah 2</t>
  </si>
  <si>
    <t>Rekonsiliasi dan Penyusunan Laporan Barang Milik Daerah pada SKPD</t>
  </si>
  <si>
    <t>Penatausahaan Barang Milik Daerah pada SKPD</t>
  </si>
  <si>
    <t>Pencegahan Perselisihan Hubungan Industrial, Mogok Kerja dan Penutupan Perusahaan yang Berakibat/Berdampak pada Kepentingan di Satu Daerah Kabupaten/Kota</t>
  </si>
  <si>
    <t>Pengesahan Peraturan Perusahaan bagi Perusahaan</t>
  </si>
  <si>
    <t>Proses Pelaksanaan dan Pelatihan Keterampilan bagi Pencari Kerja berdasarkan Klaster Kompetensi</t>
  </si>
  <si>
    <t>Koordinasi Lintas lembaga dan Kerja sama dengan Sektor Swasta untuk Penyediaan Instruktur serta Sarana dan Prasarana Lembaga Pelatihan Kerja</t>
  </si>
  <si>
    <t>Pelaksanaan Kegiatan Promosi Penanaman Modal Daerah Kabupaten/Kota</t>
  </si>
  <si>
    <t>Penyediaan Pelayanan Terpadu  Perizinan dan Non Perizinan Berbasis Sistem Pelayanan  Perizinan Berusaha Terintegarsi secara Elektronik</t>
  </si>
  <si>
    <t>Pengolahan, Penyajian dan Pemanfaatan Data dan Informasi Perizinan dan Non Perizinan Berbasis Sistem Pelayanan Perizinan Berusaha Terintegarsi secara Elektronik</t>
  </si>
  <si>
    <t>Koordinasi dan Sinkronisasi Pembinaan Pelaksanaan Penanaman Modal</t>
  </si>
  <si>
    <t>Koordinasi dan Sinkronisasi Pengawasan  Pelaksanaan Penanaman Modal</t>
  </si>
  <si>
    <t>Hj.Syamsuhartien,S.Pi.,M.M</t>
  </si>
  <si>
    <t>Drs.Salewang</t>
  </si>
  <si>
    <t>Nip.19670314 199803 1 008</t>
  </si>
  <si>
    <t>Hj. Nur Ikhlas, S.T.</t>
  </si>
  <si>
    <t>Nip.19761128 200502 2 004</t>
  </si>
  <si>
    <t>Baso Kasim DM, S.E.</t>
  </si>
  <si>
    <t xml:space="preserve">: Koordinasi dan Penyusunan Dokumen  DPA - SKPD </t>
  </si>
  <si>
    <t>Belanja Perjalanan Dinas Biasa</t>
  </si>
  <si>
    <t>Nip. 19790119 200701 2 020</t>
  </si>
  <si>
    <t xml:space="preserve"> Belanja Iuran Jaminan Kesehatan ASN</t>
  </si>
  <si>
    <t xml:space="preserve"> Belanja  Tunjangan PPH/ Khusus ASN   </t>
  </si>
  <si>
    <t xml:space="preserve"> Belanja Iuran Jaminan Kematian ASN</t>
  </si>
  <si>
    <t xml:space="preserve">  Perizinan Berusaha Terintegrasi secara Elektronik</t>
  </si>
  <si>
    <t xml:space="preserve"> Belanja Iuran Jaminan Kecelakaan Kerja ASN</t>
  </si>
  <si>
    <t>TP.berdasarkan prestasi kerja ASN</t>
  </si>
  <si>
    <t>: Penyediaan Jasa Komunikasi, Sumber Daya Air dan Listrik</t>
  </si>
  <si>
    <t>: Penyediaan Jasa Pelayanan Umum Kantor</t>
  </si>
  <si>
    <t xml:space="preserve">: Pendidikan dan Pelatihan Pegawai berdasarkan Tugas dan Fungsi </t>
  </si>
  <si>
    <t>: Pemeliharaan Peralatan dan Mesin Lainnya</t>
  </si>
  <si>
    <t>: Penyediaan Gaji dan Tunjangan ASN</t>
  </si>
  <si>
    <t>: Penyediaan Barang Cetakan dan Penggandaan</t>
  </si>
  <si>
    <t>: Penyediaan Jasa Pemeliharaan, Biaya Pemeliharaan dan Pajak Kendaraan Perorangan Dinas</t>
  </si>
  <si>
    <t xml:space="preserve">  atau Kendaraan Dinas Jabatan</t>
  </si>
  <si>
    <t>: Koordinasi dan Sinkronisasi Pembinaan Pelaksanaan Penanaman Modal</t>
  </si>
  <si>
    <t xml:space="preserve"> </t>
  </si>
  <si>
    <t>Nip.196709071998031010</t>
  </si>
  <si>
    <t>: Penyediaan layanan  konsultasi dan  pengelolaan pengaduan masyarakat terhadap pelayanan terpadu perizinan dan non perizinan</t>
  </si>
  <si>
    <t>Pemantauan Pemenuhan Komitmen Perizinan dan Non Perizinan Penanaman Modal</t>
  </si>
  <si>
    <t>Penyediaan layanan  knsultasi dan  pengelolaan pengaduan masyarakat terhadap pelayanan terpadu perizinan dan non perizinan</t>
  </si>
  <si>
    <t>: Pemantauan Pemenuhan Komitmen Perizinan dan Non Perizinan Penanaman Modal</t>
  </si>
  <si>
    <t>Belanja Pemeliharaan</t>
  </si>
  <si>
    <t xml:space="preserve"> Belanja Kawat/Faksimili/Internet/TV Berlangganan</t>
  </si>
  <si>
    <t/>
  </si>
  <si>
    <t>Belanja iuran Jaminan/Asuransi bagi Non ASN</t>
  </si>
  <si>
    <t>-</t>
  </si>
  <si>
    <t>Belanja Iklan</t>
  </si>
  <si>
    <t>-\</t>
  </si>
  <si>
    <t>Belanja Pemeriksaan Kesehatan</t>
  </si>
  <si>
    <t>Belanja Bahan-Bahan Bangunan dan Konstruksi</t>
  </si>
  <si>
    <t>Belanja Alat/Bahan untuk Kegiatan Kantor-Alat Tulis Kantor</t>
  </si>
  <si>
    <t>Belanja Alat/Bahan untuk Kegiatan Kantor-Perabot Kantor</t>
  </si>
  <si>
    <t>Belanja Alat/Bahan untuk Kegiatan Kantor-Alat Listrik</t>
  </si>
  <si>
    <t xml:space="preserve"> Belanja Alat/Bahan Kebersihan</t>
  </si>
  <si>
    <t>Belanja Jasa Tenaga Keamanan</t>
  </si>
  <si>
    <t>Belanja Jasa Tenaga Administrasi SMA/SMK</t>
  </si>
  <si>
    <t>Belanja Jasa Tenaga Administrasi STRATA (S1)</t>
  </si>
  <si>
    <t>Belanja Jasa Tenaga Kebersihan</t>
  </si>
  <si>
    <t>TAHUN ANGGARAN 2022</t>
  </si>
  <si>
    <t>Belanja Iuran Simpanan Peserta Tabungan Perumahan Rakyat ASN</t>
  </si>
  <si>
    <t xml:space="preserve"> Belanja  Tunjangan Fungsional Umum ASN</t>
  </si>
  <si>
    <t>Tambahan Penghasilan berdasarkan Beban Kerja PNS</t>
  </si>
  <si>
    <t>Nip. 19730818 200701 2 031</t>
  </si>
  <si>
    <t>: Koordinasi dan Penyusunan Laporan Keuangan Akhir Tahun SKPD</t>
  </si>
  <si>
    <t>Belanja Barang danJasa</t>
  </si>
  <si>
    <t>Belanja Alat/bahan alat tulis kantor</t>
  </si>
  <si>
    <t>- Belanja Alat tulis Kantor</t>
  </si>
  <si>
    <t>Belanja Alat/bahan cetak</t>
  </si>
  <si>
    <t>- Belanja cetak</t>
  </si>
  <si>
    <t>Belanja Perjalanan Dinas</t>
  </si>
  <si>
    <t>- Belanja perjalanan dinas dalam daerah</t>
  </si>
  <si>
    <t>: Koordinasi dan Penyusunan Laporan Keuangan Bulanan/Triwulanan/Semesteran SKPD</t>
  </si>
  <si>
    <t>- Belanja penggandaan</t>
  </si>
  <si>
    <t>: Penyusunan Pelaporan dan Analisis Prognosis Realisasi Anggaran</t>
  </si>
  <si>
    <t>- Belanja alat tulis kantor</t>
  </si>
  <si>
    <t>Belanja Alat/Bahan untuk Kegiatan Kantor- Bahan Cetak</t>
  </si>
  <si>
    <t>BELANJA MODAL</t>
  </si>
  <si>
    <t>Belanja Modal Meja dan Kursi Kerja/Rapat Pejabat</t>
  </si>
  <si>
    <t>- Belanja Alat Tulis Kantor</t>
  </si>
  <si>
    <t>- Belanja Modal Meja Kerja Pejabat</t>
  </si>
  <si>
    <t>Belanja Modal Kursi Kerja Pejabat</t>
  </si>
  <si>
    <t>- Belanja Modal Kursi Kerja Pejabat</t>
  </si>
  <si>
    <t>Belanja Modal Lemari dan Arsip Pejabat</t>
  </si>
  <si>
    <t>- Belanja Modal Alat Kantor Lainnya (MPP)</t>
  </si>
  <si>
    <t>Belanja Modal Alat Pendingin</t>
  </si>
  <si>
    <t>Belanja Modal Alat Rumah Tangga Lainnya (Home Use)</t>
  </si>
  <si>
    <t>- Belanja Modal Alat Rumah Tangga Lainnya (Home Use)</t>
  </si>
  <si>
    <t>Belanja Modal Alat Studio Lainnya</t>
  </si>
  <si>
    <t>- Belanja Modal Alat Studio Lainnya</t>
  </si>
  <si>
    <t>Belanja Modal Alat Komunikasi Telephone</t>
  </si>
  <si>
    <t>- Belanja Modal Alat Komunikasi Telepon (MPP)</t>
  </si>
  <si>
    <t>Belanja Modal Personal Computer</t>
  </si>
  <si>
    <t>- Belanja Modal Laptop</t>
  </si>
  <si>
    <t>Belanja Modal Peralatan Personal Computer</t>
  </si>
  <si>
    <t>: Pengadaan Aset Tak Berwujud</t>
  </si>
  <si>
    <t>Belanja Modal Aset Tidak Berwujud Lainnya</t>
  </si>
  <si>
    <t>- Belanja Modal Aset Tidak Berwujud Lainnya</t>
  </si>
  <si>
    <t>Belanja Bahan-Bahan Bakar dan Pelumas</t>
  </si>
  <si>
    <t>- Belanja Bahan Bakar dan Pelumas</t>
  </si>
  <si>
    <t>Belanja Pembayaran Pajak, Bea, dan Perizinan</t>
  </si>
  <si>
    <t>- Belanaja Pajak Kendaraan</t>
  </si>
  <si>
    <t>- Belanja Pajak Kendaraan</t>
  </si>
  <si>
    <t>Belanja Pemeliharaan Alat Angkutan-Alat Angkutan Darat Bermotor-Kendaraan Bermotor
Penumpang</t>
  </si>
  <si>
    <t>- Belanja Pemeliharaan Kendaraan Dinas Roda Empat</t>
  </si>
  <si>
    <t>Belanja Pemeliharaan Alat Angkutan-Alat Angkutan Darat Bermotor-Kendaraan Bermotor Beroda
Dua</t>
  </si>
  <si>
    <t>- Belanja Pemeliharaan Kendaraan Dinas Roda Dua</t>
  </si>
  <si>
    <t>Belanja Jasa Iklan/Reklame, Film, dan Pemotretan</t>
  </si>
  <si>
    <t>- Belanja Pemeliharaan Website Kantor</t>
  </si>
  <si>
    <t>Belanja Kawat/Faksimili/Internet/TV Berlangganan</t>
  </si>
  <si>
    <t>Belanja Pemeliharaan Alat Kantor dan Rumah Tangga-Alat Rumah Tangga-Alat Pendingin</t>
  </si>
  <si>
    <t>- Belanja Pemeliharaan Alat Pendingin</t>
  </si>
  <si>
    <t>Belanja Pemeliharaan Komputer-Komputer Unit-Personal Computer</t>
  </si>
  <si>
    <t>- Belanja Modal Pemeliharaan Printer</t>
  </si>
  <si>
    <t>- Belanja Pemeliharaan Personal Computer/Notebook</t>
  </si>
  <si>
    <t>: Pemeliharaan/Rehabilitasi Sarana dan Prasarana Gedung Kantor atau Bangunan Lainnya</t>
  </si>
  <si>
    <t>Belanja Jasa Konsultansi Berorientasi Layanan-Jasa Khusus</t>
  </si>
  <si>
    <t>- Belanja Jasa Konsultasi Perencanaan Bangunan Gedung kantor</t>
  </si>
  <si>
    <t>Belanja Pemeliharaan Bangunan Gedung-Bangunan Gedung Tempat Kerja-Bangunan Gedung
Kantor</t>
  </si>
  <si>
    <t>- Belanja Pemeliharaan bangunan Gedung Kantor</t>
  </si>
  <si>
    <t>- Belanja Penggandaan</t>
  </si>
  <si>
    <t>- Perjalanan Dinas Dalam Daerah</t>
  </si>
  <si>
    <t xml:space="preserve"> Belanja Alat Tulis Kantor</t>
  </si>
  <si>
    <t>Belanja Penggandaan</t>
  </si>
  <si>
    <t>Belanja Alat/Bahan untuk Kegiatan Kantor-Bahan Komputer</t>
  </si>
  <si>
    <t>Belanja Cetak</t>
  </si>
  <si>
    <t>Belanja Jasa Tenaga Pelayanan Umum</t>
  </si>
  <si>
    <t>Belanja Pemeliharaan Komputer-Komputer Unit-Komputer Jaringan</t>
  </si>
  <si>
    <t>Belanja Pemeliharaan Aplikasi Komputer</t>
  </si>
  <si>
    <t>Beban Penggandaan</t>
  </si>
  <si>
    <t>Biaya Perjalanan Dinas dalam Daerah</t>
  </si>
  <si>
    <t>Beban alat tulis kantor</t>
  </si>
  <si>
    <t>Belanja Pemeliharaan Komputer-Peralatan Komputer-Peralatan Jaringan</t>
  </si>
  <si>
    <t>Belanja Pengembangan Komputer peralatan komputer peralatan jaringan</t>
  </si>
  <si>
    <t>: Koordinasi dan Sinkronisasi Penetapan pemberian Fasilitas/Insentif Daerah</t>
  </si>
  <si>
    <t>: Penyediaan Peta Potensi dan Peluang Usaha Kabupaten/Kota</t>
  </si>
  <si>
    <t>Belanja Honorarium Pengadaan Barang/Jasa</t>
  </si>
  <si>
    <t>Belanja Honorarium Pejabat Pengadaan Barang dan Jasa</t>
  </si>
  <si>
    <t>Belanja Penggadaan</t>
  </si>
  <si>
    <t>III</t>
  </si>
  <si>
    <t>Belanja Aset Tidak Berwujud</t>
  </si>
  <si>
    <t>Belanja Bahan Material</t>
  </si>
  <si>
    <t>Belanja Penggadaaan</t>
  </si>
  <si>
    <t>Belanja Alat Komputer</t>
  </si>
  <si>
    <t>Honorarium Narasumber atau Pembahas, Moderator, Pembawa Acara, dan Panitia</t>
  </si>
  <si>
    <t>Belanja Honor Moderator dan pembawa acara</t>
  </si>
  <si>
    <t>Belanja Narasumber</t>
  </si>
  <si>
    <t>Belanja Kursus/Pelatihan, Sosialisasi, Bimbingan Teknis serta Pendidikan dan Pelatihan</t>
  </si>
  <si>
    <t>Honorarium Penyuluhan atau Pendampingan</t>
  </si>
  <si>
    <t>: Koordinasi dan Sinkronisasi Pengawasan Pelaksanaan Penanaman Modal</t>
  </si>
  <si>
    <t>Belanja Sewa Alat Angkutan Apung Bermotor untuk Penumpang</t>
  </si>
  <si>
    <t>Pendidikan dan Pelatihan Pegawai Berdasarkan Tugas dan Fungsi</t>
  </si>
  <si>
    <t>Penyediaan Barang Cetakan dan Penggandaan</t>
  </si>
  <si>
    <t>Pengadaan Peralatan dan Mesin Lainnya</t>
  </si>
  <si>
    <t>Pengadaan Aset Tak Berwujud</t>
  </si>
  <si>
    <t>Penyediaan Jasa Pemeliharaan, Biaya Pemeliharaan dan Pajak Kendaraan Perorangan Dinas atau Kendaraan Dinas Jabatan</t>
  </si>
  <si>
    <t>Pemeliharaan/Rehabilitasi Sarana dan Prasarana Gedung Kantor atau Bangunan Lainnya</t>
  </si>
  <si>
    <t>Agustina, SE</t>
  </si>
  <si>
    <t>Penyediaan Gaji dan Tunjangan ASN</t>
  </si>
  <si>
    <t>Koordinasi dan Penyusunan Laporan Keuangan Akhir Tahun SKPD</t>
  </si>
  <si>
    <t>Koordinasi dan Penyusunan Laporan Keuangan Bulanan/Triwulanan/Semesteran SKPD</t>
  </si>
  <si>
    <t xml:space="preserve">: Pencegahan Perselisihan Hubungan Industrial, Mogok Kerja, dan Penutupan Perusahaan yang Berakibat/Berdampak </t>
  </si>
  <si>
    <t xml:space="preserve">  pada Kepentingan di satu Daerah Kabupaten/Kota</t>
  </si>
  <si>
    <t>Keadaan Bulan :  Januari 2022</t>
  </si>
  <si>
    <t>Belanja Barang</t>
  </si>
  <si>
    <t>Belanja Barang Pakai Habis</t>
  </si>
  <si>
    <t xml:space="preserve"> - Belanja Cetak dan Penggandaan</t>
  </si>
  <si>
    <t xml:space="preserve"> - Belanja Makan dan Minum</t>
  </si>
  <si>
    <t xml:space="preserve">Belanja Jasa </t>
  </si>
  <si>
    <t>Belanja Honorarium</t>
  </si>
  <si>
    <t xml:space="preserve"> - Belanja Honorarium Narasumber, Moderator dan Pembawa Acara</t>
  </si>
  <si>
    <t>Belanja Sewa Bangunan Gedung dan Tempat Pertemuan</t>
  </si>
  <si>
    <t xml:space="preserve">- Belanja Sewa Gedung </t>
  </si>
  <si>
    <t>- Belanja Bimbingan Teknis</t>
  </si>
  <si>
    <t>- Belanja Perjalanan Dinas Dalam Daerah</t>
  </si>
  <si>
    <t>Benteng,  31 Januari 2022</t>
  </si>
  <si>
    <t>NIP. 19761002 200312 2 010</t>
  </si>
  <si>
    <t>: Pengembangan Pelaksanaan Jaminan Sosial Tenaga Kerja dan Fasilitas Kesejahteraan Pekerja</t>
  </si>
  <si>
    <t xml:space="preserve"> - Belanja Alat Tulis Kantor</t>
  </si>
  <si>
    <t>- Belanja Cetak dan Penggandaan</t>
  </si>
  <si>
    <t>Belanja Iuran Jaminan/Asuransi</t>
  </si>
  <si>
    <t>Belanja Iuran Jaminan Kecelakaan Kerja bagi Non ASN</t>
  </si>
  <si>
    <t>- Belanja Iuran BPJS Ketenagakerjaan</t>
  </si>
  <si>
    <t>Belanja Iuran Jaminan Kematian bagi Non ASN</t>
  </si>
  <si>
    <t>Belana Perjalanan Dinas</t>
  </si>
  <si>
    <t>- Belanja Perjalanan Dinas Biasa</t>
  </si>
  <si>
    <t>: Pengesahan Peraturan Perusahaan bagi Perusahaan</t>
  </si>
  <si>
    <t>2.</t>
  </si>
  <si>
    <t>Belanja Honorar ium Narasumber, Moderator, Pembawa Acara dan Panitia</t>
  </si>
  <si>
    <t xml:space="preserve"> - Belanja Honorarium Narasumber</t>
  </si>
  <si>
    <t>: Pelaksanaan Konsultasi Produktivitas kepada Perusahaan Kecil</t>
  </si>
  <si>
    <t xml:space="preserve"> - Belanja Jilid Pembuatan Laporan</t>
  </si>
  <si>
    <t>- Belanja Cetak( Foto Copy )</t>
  </si>
  <si>
    <t xml:space="preserve"> - Belanja Honorarium Pendamping</t>
  </si>
  <si>
    <t>- Belanja Sosialisasi</t>
  </si>
  <si>
    <t>- Belanja Cetak</t>
  </si>
  <si>
    <t xml:space="preserve"> - Belanja Honorarium Narasumber/Instruktur</t>
  </si>
  <si>
    <t>Belanja Sewa Gedung dan Bangunan</t>
  </si>
  <si>
    <t>- Belanja Sewa Bangunan Gedung Tempat Pertemuan</t>
  </si>
  <si>
    <t>- Belanja Perjalanan Dinas Luar Daerah Dalam Provinsi</t>
  </si>
  <si>
    <t xml:space="preserve">: Pelayanan antar Kerja </t>
  </si>
  <si>
    <t xml:space="preserve">: Proses Pelaksanaan Pendidikan dan Pelatihan Keterampilan bagi Pencari Kerja berdasarkan Klaster Kompetensi </t>
  </si>
  <si>
    <t>Belanja Honorar ium Narasumber atau Pembahasan, Moderator, Pembawa Acara dan Panitia</t>
  </si>
  <si>
    <t xml:space="preserve"> - Belanja Honorarium Narasumber/Instruktur Pelatihan 5 $</t>
  </si>
  <si>
    <t>:  Koordinasi Lintas Lembaga dan Kerja Sama dengan Sektor Swasta untuk Penyediaan Instruktur serta Sarana dan Prasarana Lembaga Pelatihan Kerja</t>
  </si>
  <si>
    <t>- Belanja Cetak Spanduk</t>
  </si>
  <si>
    <t xml:space="preserve"> - Belanja Makan dan Minum Penyerahan Bantuan</t>
  </si>
  <si>
    <t>- Belanja Perjalanan Dinas Luar Daerah ( Dalam Provinsi )</t>
  </si>
  <si>
    <t>- Belanja Perjalanan Dinas Daerah Kota</t>
  </si>
  <si>
    <t>Belanja Hibah</t>
  </si>
  <si>
    <t>Belanja Hibah kepada Badan, Lembaga, Organisasi Kemasyarakatan yang Berbadan Hukum Indonesia</t>
  </si>
  <si>
    <t>- Belanja Hibah Barang dan Jasa</t>
  </si>
  <si>
    <t>Penyusunan Pelaporan dan Analisis Prognosis Realisasi Anggaran</t>
  </si>
  <si>
    <t>Jumlah 3</t>
  </si>
  <si>
    <t>Pelaksanaan Konsultasi Produktivitas kepada Perusahaan Kecil</t>
  </si>
  <si>
    <t xml:space="preserve">Pelayanan antar Kerja </t>
  </si>
  <si>
    <t>Pengembangan Pelaksanaan Jaminan Sosial Tenaga Kerja dan Fasilitas Kesejahteraan Pekerja</t>
  </si>
  <si>
    <t>Penyediaan Peta Potensi dan Peluang Usaha Kabupaten/Kota</t>
  </si>
  <si>
    <t>Koordinasi dan Sinkronisasi Penetapan pemberian Fasilitas/Insentif Daerah</t>
  </si>
  <si>
    <t xml:space="preserve">Penyediaan Sumber Daya Pelayanan antar Kerja </t>
  </si>
  <si>
    <t>Benteng, 31 Januari 2022</t>
  </si>
  <si>
    <t>Jumlah 7</t>
  </si>
  <si>
    <t>Keadaan Bulan :  Januari  2022</t>
  </si>
  <si>
    <t xml:space="preserve">: Penyediaan Sumber Daya Pelayanan antar Kerja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</si>
</sst>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.00;[Red]#,##0.00"/>
    <numFmt numFmtId="167" formatCode="_(* #,##0_);_(* \(#,##0\);_(* &quot;-&quot;??_);_(@_)"/>
    <numFmt numFmtId="168" formatCode="_(* #,##0.00_);_(* \(#,##0.00\);_(* &quot;-&quot;_);_(@_)"/>
  </numFmts>
  <fonts count="29" x14ac:knownFonts="1"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1"/>
      <name val="Comic Sans MS"/>
      <family val="4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u/>
      <sz val="10"/>
      <name val="Times New Roman"/>
      <family val="1"/>
    </font>
    <font>
      <u/>
      <sz val="10"/>
      <color indexed="12"/>
      <name val="Arial"/>
      <family val="2"/>
    </font>
    <font>
      <b/>
      <i/>
      <sz val="10"/>
      <name val="Times New Roman"/>
      <family val="1"/>
    </font>
    <font>
      <b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9"/>
      <name val="Times New Roman"/>
      <family val="1"/>
    </font>
    <font>
      <sz val="10"/>
      <color theme="0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Arial"/>
      <family val="2"/>
    </font>
    <font>
      <b/>
      <sz val="12"/>
      <name val="Comic Sans MS"/>
      <family val="4"/>
    </font>
    <font>
      <sz val="10"/>
      <name val="Arial"/>
      <family val="2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65" fontId="27" fillId="0" borderId="0" applyFont="0" applyFill="0" applyBorder="0" applyAlignment="0" applyProtection="0"/>
  </cellStyleXfs>
  <cellXfs count="330">
    <xf numFmtId="0" fontId="0" fillId="0" borderId="0" xfId="0"/>
    <xf numFmtId="0" fontId="2" fillId="0" borderId="3" xfId="0" applyFont="1" applyBorder="1"/>
    <xf numFmtId="0" fontId="4" fillId="0" borderId="0" xfId="0" applyFont="1"/>
    <xf numFmtId="0" fontId="7" fillId="0" borderId="0" xfId="0" applyFont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9" fillId="0" borderId="0" xfId="0" applyFont="1"/>
    <xf numFmtId="0" fontId="4" fillId="0" borderId="0" xfId="0" applyFont="1" applyAlignment="1"/>
    <xf numFmtId="3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4" fillId="0" borderId="6" xfId="0" applyNumberFormat="1" applyFont="1" applyBorder="1"/>
    <xf numFmtId="2" fontId="4" fillId="0" borderId="12" xfId="0" applyNumberFormat="1" applyFont="1" applyBorder="1"/>
    <xf numFmtId="4" fontId="4" fillId="0" borderId="6" xfId="0" applyNumberFormat="1" applyFont="1" applyBorder="1"/>
    <xf numFmtId="0" fontId="11" fillId="0" borderId="6" xfId="0" applyFont="1" applyBorder="1"/>
    <xf numFmtId="3" fontId="4" fillId="0" borderId="6" xfId="2" applyNumberFormat="1" applyFont="1" applyBorder="1" applyAlignment="1" applyProtection="1"/>
    <xf numFmtId="0" fontId="0" fillId="0" borderId="0" xfId="0" applyFill="1"/>
    <xf numFmtId="0" fontId="12" fillId="0" borderId="14" xfId="0" quotePrefix="1" applyFont="1" applyFill="1" applyBorder="1" applyAlignment="1">
      <alignment horizontal="center"/>
    </xf>
    <xf numFmtId="0" fontId="12" fillId="0" borderId="15" xfId="0" quotePrefix="1" applyFont="1" applyFill="1" applyBorder="1" applyAlignment="1">
      <alignment horizontal="center"/>
    </xf>
    <xf numFmtId="0" fontId="12" fillId="0" borderId="16" xfId="0" quotePrefix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/>
    <xf numFmtId="0" fontId="11" fillId="0" borderId="9" xfId="0" applyFont="1" applyBorder="1" applyAlignment="1">
      <alignment horizontal="center"/>
    </xf>
    <xf numFmtId="0" fontId="7" fillId="0" borderId="0" xfId="0" applyFont="1" applyAlignment="1"/>
    <xf numFmtId="0" fontId="2" fillId="0" borderId="10" xfId="0" applyFont="1" applyBorder="1"/>
    <xf numFmtId="0" fontId="11" fillId="0" borderId="10" xfId="0" applyFont="1" applyBorder="1" applyAlignment="1">
      <alignment horizontal="left"/>
    </xf>
    <xf numFmtId="0" fontId="4" fillId="0" borderId="10" xfId="0" applyFont="1" applyBorder="1" applyAlignment="1">
      <alignment horizontal="center" vertical="top"/>
    </xf>
    <xf numFmtId="0" fontId="6" fillId="0" borderId="0" xfId="0" applyFont="1" applyAlignment="1"/>
    <xf numFmtId="0" fontId="0" fillId="0" borderId="0" xfId="0" applyAlignment="1"/>
    <xf numFmtId="3" fontId="4" fillId="0" borderId="6" xfId="2" quotePrefix="1" applyNumberFormat="1" applyFont="1" applyBorder="1" applyAlignment="1" applyProtection="1"/>
    <xf numFmtId="0" fontId="11" fillId="0" borderId="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" fontId="4" fillId="0" borderId="6" xfId="0" applyNumberFormat="1" applyFont="1" applyBorder="1"/>
    <xf numFmtId="164" fontId="7" fillId="0" borderId="40" xfId="2" applyNumberFormat="1" applyFont="1" applyBorder="1" applyAlignment="1" applyProtection="1">
      <alignment vertical="center"/>
    </xf>
    <xf numFmtId="3" fontId="7" fillId="0" borderId="40" xfId="0" applyNumberFormat="1" applyFont="1" applyBorder="1" applyAlignment="1">
      <alignment horizontal="center" vertical="center"/>
    </xf>
    <xf numFmtId="0" fontId="4" fillId="2" borderId="38" xfId="0" applyFont="1" applyFill="1" applyBorder="1" applyAlignment="1">
      <alignment vertical="center"/>
    </xf>
    <xf numFmtId="3" fontId="7" fillId="0" borderId="40" xfId="2" applyNumberFormat="1" applyFont="1" applyBorder="1" applyAlignment="1" applyProtection="1">
      <alignment vertical="center"/>
    </xf>
    <xf numFmtId="4" fontId="4" fillId="2" borderId="38" xfId="0" applyNumberFormat="1" applyFont="1" applyFill="1" applyBorder="1" applyAlignment="1">
      <alignment vertical="center"/>
    </xf>
    <xf numFmtId="4" fontId="7" fillId="0" borderId="40" xfId="2" applyNumberFormat="1" applyFont="1" applyBorder="1" applyAlignment="1" applyProtection="1">
      <alignment vertical="center"/>
    </xf>
    <xf numFmtId="4" fontId="7" fillId="0" borderId="41" xfId="2" applyNumberFormat="1" applyFont="1" applyBorder="1" applyAlignment="1" applyProtection="1">
      <alignment vertical="center"/>
    </xf>
    <xf numFmtId="0" fontId="12" fillId="0" borderId="6" xfId="0" quotePrefix="1" applyFont="1" applyFill="1" applyBorder="1" applyAlignment="1">
      <alignment horizontal="center"/>
    </xf>
    <xf numFmtId="0" fontId="12" fillId="0" borderId="12" xfId="0" quotePrefix="1" applyFont="1" applyFill="1" applyBorder="1" applyAlignment="1">
      <alignment horizontal="center"/>
    </xf>
    <xf numFmtId="0" fontId="12" fillId="0" borderId="9" xfId="0" quotePrefix="1" applyFont="1" applyFill="1" applyBorder="1" applyAlignment="1">
      <alignment horizontal="center"/>
    </xf>
    <xf numFmtId="0" fontId="4" fillId="0" borderId="10" xfId="0" quotePrefix="1" applyFont="1" applyBorder="1" applyAlignment="1">
      <alignment horizontal="right" vertical="top"/>
    </xf>
    <xf numFmtId="0" fontId="4" fillId="0" borderId="10" xfId="0" quotePrefix="1" applyFont="1" applyBorder="1" applyAlignment="1">
      <alignment horizontal="center" vertical="top"/>
    </xf>
    <xf numFmtId="37" fontId="7" fillId="0" borderId="40" xfId="1" applyNumberFormat="1" applyFont="1" applyBorder="1" applyAlignment="1" applyProtection="1">
      <alignment vertical="center"/>
    </xf>
    <xf numFmtId="0" fontId="7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Border="1" applyAlignment="1"/>
    <xf numFmtId="0" fontId="4" fillId="0" borderId="11" xfId="0" applyFont="1" applyBorder="1" applyAlignment="1"/>
    <xf numFmtId="37" fontId="7" fillId="0" borderId="40" xfId="2" applyNumberFormat="1" applyFont="1" applyBorder="1" applyAlignment="1" applyProtection="1">
      <alignment vertical="center"/>
    </xf>
    <xf numFmtId="0" fontId="4" fillId="0" borderId="6" xfId="0" applyNumberFormat="1" applyFont="1" applyBorder="1"/>
    <xf numFmtId="39" fontId="7" fillId="0" borderId="40" xfId="2" applyNumberFormat="1" applyFont="1" applyBorder="1" applyAlignment="1" applyProtection="1">
      <alignment vertical="center"/>
    </xf>
    <xf numFmtId="0" fontId="4" fillId="0" borderId="5" xfId="0" applyFont="1" applyBorder="1"/>
    <xf numFmtId="0" fontId="4" fillId="0" borderId="0" xfId="0" quotePrefix="1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quotePrefix="1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quotePrefix="1" applyFont="1" applyBorder="1" applyAlignment="1">
      <alignment horizontal="left"/>
    </xf>
    <xf numFmtId="43" fontId="4" fillId="0" borderId="0" xfId="0" applyNumberFormat="1" applyFont="1"/>
    <xf numFmtId="0" fontId="1" fillId="0" borderId="0" xfId="0" applyFont="1"/>
    <xf numFmtId="3" fontId="1" fillId="0" borderId="0" xfId="0" applyNumberFormat="1" applyFont="1"/>
    <xf numFmtId="0" fontId="1" fillId="0" borderId="11" xfId="0" applyFont="1" applyBorder="1" applyAlignment="1"/>
    <xf numFmtId="164" fontId="1" fillId="0" borderId="0" xfId="1" applyFont="1"/>
    <xf numFmtId="0" fontId="7" fillId="0" borderId="4" xfId="0" applyFont="1" applyBorder="1"/>
    <xf numFmtId="0" fontId="4" fillId="0" borderId="4" xfId="0" applyFont="1" applyBorder="1"/>
    <xf numFmtId="0" fontId="7" fillId="0" borderId="0" xfId="0" applyFont="1" applyAlignment="1">
      <alignment horizontal="center"/>
    </xf>
    <xf numFmtId="0" fontId="1" fillId="0" borderId="0" xfId="0" applyFont="1" applyAlignment="1"/>
    <xf numFmtId="164" fontId="7" fillId="0" borderId="40" xfId="2" applyNumberFormat="1" applyFont="1" applyFill="1" applyBorder="1" applyAlignment="1" applyProtection="1">
      <alignment vertic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1" fillId="0" borderId="10" xfId="0" applyFont="1" applyFill="1" applyBorder="1"/>
    <xf numFmtId="0" fontId="21" fillId="0" borderId="0" xfId="0" applyFont="1" applyFill="1" applyBorder="1"/>
    <xf numFmtId="0" fontId="22" fillId="0" borderId="0" xfId="0" applyFont="1" applyFill="1"/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 wrapText="1" shrinkToFit="1"/>
    </xf>
    <xf numFmtId="0" fontId="21" fillId="0" borderId="0" xfId="0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0" fontId="21" fillId="0" borderId="36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right" vertical="top"/>
    </xf>
    <xf numFmtId="3" fontId="24" fillId="0" borderId="6" xfId="2" quotePrefix="1" applyNumberFormat="1" applyFont="1" applyFill="1" applyBorder="1" applyAlignment="1" applyProtection="1">
      <alignment vertical="top"/>
    </xf>
    <xf numFmtId="4" fontId="24" fillId="0" borderId="6" xfId="2" quotePrefix="1" applyNumberFormat="1" applyFont="1" applyFill="1" applyBorder="1" applyAlignment="1" applyProtection="1">
      <alignment vertical="top"/>
    </xf>
    <xf numFmtId="4" fontId="23" fillId="0" borderId="6" xfId="0" applyNumberFormat="1" applyFont="1" applyFill="1" applyBorder="1" applyAlignment="1">
      <alignment vertical="top"/>
    </xf>
    <xf numFmtId="0" fontId="21" fillId="0" borderId="4" xfId="0" applyFont="1" applyFill="1" applyBorder="1" applyAlignment="1">
      <alignment horizontal="left" vertical="top" wrapText="1"/>
    </xf>
    <xf numFmtId="2" fontId="23" fillId="0" borderId="6" xfId="0" applyNumberFormat="1" applyFont="1" applyFill="1" applyBorder="1" applyAlignment="1">
      <alignment vertical="top"/>
    </xf>
    <xf numFmtId="0" fontId="4" fillId="0" borderId="0" xfId="0" applyFont="1" applyBorder="1" applyAlignment="1">
      <alignment horizontal="left"/>
    </xf>
    <xf numFmtId="39" fontId="7" fillId="0" borderId="40" xfId="2" applyNumberFormat="1" applyFont="1" applyFill="1" applyBorder="1" applyAlignment="1" applyProtection="1">
      <alignment vertical="center"/>
    </xf>
    <xf numFmtId="4" fontId="7" fillId="0" borderId="40" xfId="2" applyNumberFormat="1" applyFont="1" applyFill="1" applyBorder="1" applyAlignment="1" applyProtection="1">
      <alignment vertical="center"/>
    </xf>
    <xf numFmtId="2" fontId="24" fillId="0" borderId="6" xfId="0" applyNumberFormat="1" applyFont="1" applyFill="1" applyBorder="1" applyAlignment="1">
      <alignment vertical="top"/>
    </xf>
    <xf numFmtId="0" fontId="4" fillId="0" borderId="0" xfId="0" applyFont="1" applyBorder="1" applyAlignment="1">
      <alignment horizontal="left"/>
    </xf>
    <xf numFmtId="0" fontId="21" fillId="0" borderId="11" xfId="0" applyFont="1" applyFill="1" applyBorder="1" applyAlignment="1">
      <alignment horizontal="justify" vertical="top" wrapText="1"/>
    </xf>
    <xf numFmtId="164" fontId="0" fillId="0" borderId="0" xfId="1" applyFont="1" applyFill="1"/>
    <xf numFmtId="164" fontId="15" fillId="0" borderId="0" xfId="1" applyFont="1" applyFill="1"/>
    <xf numFmtId="164" fontId="22" fillId="0" borderId="0" xfId="1" applyFont="1" applyFill="1"/>
    <xf numFmtId="0" fontId="21" fillId="0" borderId="10" xfId="0" applyFont="1" applyFill="1" applyBorder="1" applyAlignment="1">
      <alignment horizontal="center" vertical="top"/>
    </xf>
    <xf numFmtId="0" fontId="21" fillId="0" borderId="44" xfId="0" applyFont="1" applyFill="1" applyBorder="1" applyAlignment="1">
      <alignment horizontal="center" vertical="top"/>
    </xf>
    <xf numFmtId="0" fontId="23" fillId="0" borderId="0" xfId="0" applyFont="1" applyFill="1" applyBorder="1"/>
    <xf numFmtId="0" fontId="25" fillId="0" borderId="0" xfId="0" applyFont="1" applyFill="1"/>
    <xf numFmtId="164" fontId="25" fillId="0" borderId="0" xfId="1" applyFont="1" applyFill="1"/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/>
    <xf numFmtId="0" fontId="9" fillId="0" borderId="0" xfId="0" applyFont="1" applyFill="1"/>
    <xf numFmtId="4" fontId="17" fillId="0" borderId="0" xfId="2" applyNumberFormat="1" applyFont="1" applyFill="1" applyBorder="1" applyAlignment="1" applyProtection="1">
      <alignment vertical="center"/>
    </xf>
    <xf numFmtId="164" fontId="4" fillId="0" borderId="0" xfId="1" applyFont="1" applyFill="1"/>
    <xf numFmtId="0" fontId="18" fillId="0" borderId="0" xfId="0" applyFont="1" applyFill="1"/>
    <xf numFmtId="164" fontId="0" fillId="0" borderId="0" xfId="0" applyNumberFormat="1" applyFill="1"/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indent="3"/>
    </xf>
    <xf numFmtId="0" fontId="4" fillId="0" borderId="0" xfId="0" applyFont="1" applyFill="1" applyAlignment="1">
      <alignment horizontal="left" indent="3"/>
    </xf>
    <xf numFmtId="0" fontId="6" fillId="0" borderId="0" xfId="0" applyFont="1" applyFill="1" applyAlignment="1">
      <alignment horizontal="left" indent="3"/>
    </xf>
    <xf numFmtId="0" fontId="19" fillId="0" borderId="0" xfId="0" applyFont="1" applyFill="1" applyAlignment="1">
      <alignment horizontal="left" indent="3"/>
    </xf>
    <xf numFmtId="0" fontId="20" fillId="0" borderId="0" xfId="0" applyFont="1" applyFill="1" applyAlignment="1">
      <alignment horizontal="left" indent="3"/>
    </xf>
    <xf numFmtId="0" fontId="4" fillId="0" borderId="11" xfId="0" applyFont="1" applyBorder="1" applyAlignment="1">
      <alignment horizontal="left" vertical="top" wrapText="1"/>
    </xf>
    <xf numFmtId="0" fontId="4" fillId="0" borderId="11" xfId="0" quotePrefix="1" applyFont="1" applyBorder="1" applyAlignment="1">
      <alignment horizontal="left" vertical="top" wrapText="1"/>
    </xf>
    <xf numFmtId="0" fontId="4" fillId="0" borderId="11" xfId="0" quotePrefix="1" applyFont="1" applyBorder="1" applyAlignment="1">
      <alignment vertical="top" wrapText="1"/>
    </xf>
    <xf numFmtId="0" fontId="4" fillId="0" borderId="0" xfId="0" quotePrefix="1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/>
    <xf numFmtId="0" fontId="4" fillId="0" borderId="0" xfId="0" quotePrefix="1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16" fillId="0" borderId="6" xfId="0" quotePrefix="1" applyNumberFormat="1" applyFont="1" applyFill="1" applyBorder="1" applyAlignment="1">
      <alignment horizontal="right"/>
    </xf>
    <xf numFmtId="0" fontId="1" fillId="0" borderId="11" xfId="0" applyFont="1" applyBorder="1"/>
    <xf numFmtId="0" fontId="11" fillId="0" borderId="0" xfId="0" applyFont="1" applyBorder="1" applyAlignment="1">
      <alignment horizontal="left" vertical="top"/>
    </xf>
    <xf numFmtId="0" fontId="11" fillId="0" borderId="10" xfId="0" quotePrefix="1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1" fillId="0" borderId="11" xfId="0" applyFont="1" applyFill="1" applyBorder="1" applyAlignment="1">
      <alignment horizontal="justify" vertical="top" wrapText="1" shrinkToFit="1"/>
    </xf>
    <xf numFmtId="0" fontId="7" fillId="0" borderId="10" xfId="0" quotePrefix="1" applyFont="1" applyBorder="1" applyAlignment="1">
      <alignment horizontal="right" vertical="top"/>
    </xf>
    <xf numFmtId="0" fontId="11" fillId="0" borderId="0" xfId="0" applyFont="1" applyBorder="1" applyAlignment="1"/>
    <xf numFmtId="0" fontId="11" fillId="0" borderId="0" xfId="0" applyFont="1" applyAlignment="1">
      <alignment horizontal="left"/>
    </xf>
    <xf numFmtId="0" fontId="4" fillId="0" borderId="11" xfId="0" quotePrefix="1" applyFont="1" applyBorder="1" applyAlignment="1">
      <alignment horizontal="left" vertical="top" wrapText="1"/>
    </xf>
    <xf numFmtId="0" fontId="21" fillId="0" borderId="9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vertical="top" wrapText="1"/>
    </xf>
    <xf numFmtId="0" fontId="21" fillId="0" borderId="11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horizontal="center" vertical="top" wrapText="1"/>
    </xf>
    <xf numFmtId="0" fontId="22" fillId="0" borderId="0" xfId="0" applyFont="1" applyFill="1" applyAlignment="1">
      <alignment vertical="top" wrapText="1"/>
    </xf>
    <xf numFmtId="164" fontId="22" fillId="0" borderId="0" xfId="1" applyFont="1" applyFill="1" applyAlignment="1">
      <alignment vertical="top" wrapText="1"/>
    </xf>
    <xf numFmtId="3" fontId="21" fillId="0" borderId="6" xfId="2" quotePrefix="1" applyNumberFormat="1" applyFont="1" applyFill="1" applyBorder="1" applyAlignment="1" applyProtection="1">
      <alignment vertical="top" wrapText="1"/>
    </xf>
    <xf numFmtId="0" fontId="2" fillId="0" borderId="4" xfId="0" applyFont="1" applyBorder="1"/>
    <xf numFmtId="0" fontId="28" fillId="0" borderId="4" xfId="0" applyFont="1" applyBorder="1"/>
    <xf numFmtId="0" fontId="28" fillId="0" borderId="5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12" fillId="0" borderId="16" xfId="0" quotePrefix="1" applyFont="1" applyBorder="1" applyAlignment="1">
      <alignment horizontal="center"/>
    </xf>
    <xf numFmtId="0" fontId="12" fillId="0" borderId="14" xfId="0" quotePrefix="1" applyFont="1" applyBorder="1" applyAlignment="1">
      <alignment horizontal="center"/>
    </xf>
    <xf numFmtId="0" fontId="12" fillId="0" borderId="15" xfId="0" quotePrefix="1" applyFont="1" applyBorder="1" applyAlignment="1">
      <alignment horizontal="center"/>
    </xf>
    <xf numFmtId="0" fontId="12" fillId="0" borderId="9" xfId="0" quotePrefix="1" applyFont="1" applyBorder="1" applyAlignment="1">
      <alignment horizontal="center"/>
    </xf>
    <xf numFmtId="0" fontId="12" fillId="0" borderId="0" xfId="0" quotePrefix="1" applyFont="1" applyAlignment="1">
      <alignment horizontal="center"/>
    </xf>
    <xf numFmtId="0" fontId="12" fillId="0" borderId="11" xfId="0" quotePrefix="1" applyFont="1" applyBorder="1" applyAlignment="1">
      <alignment horizontal="center"/>
    </xf>
    <xf numFmtId="0" fontId="12" fillId="0" borderId="6" xfId="0" quotePrefix="1" applyFont="1" applyBorder="1" applyAlignment="1">
      <alignment horizontal="center"/>
    </xf>
    <xf numFmtId="0" fontId="12" fillId="0" borderId="12" xfId="0" quotePrefix="1" applyFont="1" applyBorder="1" applyAlignment="1">
      <alignment horizontal="center"/>
    </xf>
    <xf numFmtId="164" fontId="11" fillId="0" borderId="9" xfId="1" applyFont="1" applyBorder="1" applyAlignment="1">
      <alignment horizontal="center"/>
    </xf>
    <xf numFmtId="164" fontId="11" fillId="0" borderId="6" xfId="1" applyFont="1" applyBorder="1"/>
    <xf numFmtId="164" fontId="4" fillId="0" borderId="6" xfId="1" applyFont="1" applyBorder="1" applyAlignment="1">
      <alignment horizontal="center"/>
    </xf>
    <xf numFmtId="164" fontId="4" fillId="0" borderId="6" xfId="1" applyFont="1" applyBorder="1"/>
    <xf numFmtId="0" fontId="4" fillId="0" borderId="0" xfId="0" quotePrefix="1" applyFont="1" applyAlignment="1">
      <alignment horizontal="left" vertical="top" wrapText="1" shrinkToFit="1"/>
    </xf>
    <xf numFmtId="0" fontId="4" fillId="0" borderId="11" xfId="0" applyFont="1" applyBorder="1" applyAlignment="1">
      <alignment horizontal="left" vertical="top" wrapText="1" shrinkToFit="1"/>
    </xf>
    <xf numFmtId="164" fontId="4" fillId="0" borderId="12" xfId="1" applyFont="1" applyBorder="1"/>
    <xf numFmtId="0" fontId="4" fillId="0" borderId="0" xfId="0" quotePrefix="1" applyFont="1"/>
    <xf numFmtId="0" fontId="4" fillId="0" borderId="11" xfId="0" applyFont="1" applyBorder="1"/>
    <xf numFmtId="0" fontId="21" fillId="0" borderId="0" xfId="0" applyFont="1"/>
    <xf numFmtId="0" fontId="4" fillId="0" borderId="0" xfId="0" applyFont="1" applyAlignment="1">
      <alignment horizontal="left"/>
    </xf>
    <xf numFmtId="0" fontId="22" fillId="0" borderId="0" xfId="0" applyFont="1"/>
    <xf numFmtId="0" fontId="24" fillId="0" borderId="0" xfId="0" applyFont="1"/>
    <xf numFmtId="0" fontId="23" fillId="0" borderId="0" xfId="0" applyFont="1"/>
    <xf numFmtId="0" fontId="4" fillId="0" borderId="0" xfId="0" applyFont="1" applyAlignment="1">
      <alignment vertical="top" wrapText="1"/>
    </xf>
    <xf numFmtId="0" fontId="4" fillId="0" borderId="11" xfId="0" applyFont="1" applyBorder="1" applyAlignment="1">
      <alignment vertical="top" wrapText="1"/>
    </xf>
    <xf numFmtId="3" fontId="0" fillId="0" borderId="0" xfId="0" applyNumberFormat="1"/>
    <xf numFmtId="0" fontId="4" fillId="0" borderId="0" xfId="0" quotePrefix="1" applyFont="1" applyAlignment="1">
      <alignment vertical="top" wrapText="1"/>
    </xf>
    <xf numFmtId="0" fontId="0" fillId="0" borderId="11" xfId="0" applyBorder="1"/>
    <xf numFmtId="0" fontId="4" fillId="0" borderId="0" xfId="0" quotePrefix="1" applyFont="1" applyAlignment="1">
      <alignment horizontal="left" vertical="top" wrapText="1"/>
    </xf>
    <xf numFmtId="0" fontId="21" fillId="0" borderId="9" xfId="0" applyFont="1" applyFill="1" applyBorder="1" applyAlignment="1">
      <alignment horizontal="center" vertical="top"/>
    </xf>
    <xf numFmtId="0" fontId="23" fillId="0" borderId="10" xfId="0" applyFont="1" applyFill="1" applyBorder="1" applyAlignment="1">
      <alignment vertical="top"/>
    </xf>
    <xf numFmtId="0" fontId="21" fillId="0" borderId="11" xfId="0" applyFont="1" applyFill="1" applyBorder="1" applyAlignment="1">
      <alignment vertical="top"/>
    </xf>
    <xf numFmtId="3" fontId="21" fillId="0" borderId="6" xfId="2" quotePrefix="1" applyNumberFormat="1" applyFont="1" applyFill="1" applyBorder="1" applyAlignment="1" applyProtection="1">
      <alignment vertical="top"/>
    </xf>
    <xf numFmtId="0" fontId="21" fillId="0" borderId="0" xfId="0" applyFont="1" applyFill="1" applyBorder="1" applyAlignment="1">
      <alignment vertical="top"/>
    </xf>
    <xf numFmtId="0" fontId="22" fillId="0" borderId="0" xfId="0" applyFont="1" applyFill="1" applyAlignment="1">
      <alignment vertical="top"/>
    </xf>
    <xf numFmtId="164" fontId="22" fillId="0" borderId="0" xfId="1" applyFont="1" applyFill="1" applyAlignment="1">
      <alignment vertical="top"/>
    </xf>
    <xf numFmtId="0" fontId="21" fillId="0" borderId="0" xfId="0" applyFont="1" applyFill="1" applyBorder="1" applyAlignment="1">
      <alignment horizontal="left" vertical="top"/>
    </xf>
    <xf numFmtId="4" fontId="21" fillId="0" borderId="6" xfId="0" applyNumberFormat="1" applyFont="1" applyFill="1" applyBorder="1" applyAlignment="1">
      <alignment vertical="top"/>
    </xf>
    <xf numFmtId="2" fontId="21" fillId="0" borderId="6" xfId="0" applyNumberFormat="1" applyFont="1" applyFill="1" applyBorder="1" applyAlignment="1">
      <alignment vertical="top"/>
    </xf>
    <xf numFmtId="166" fontId="21" fillId="0" borderId="6" xfId="0" applyNumberFormat="1" applyFont="1" applyFill="1" applyBorder="1" applyAlignment="1">
      <alignment vertical="top"/>
    </xf>
    <xf numFmtId="3" fontId="21" fillId="0" borderId="6" xfId="0" applyNumberFormat="1" applyFont="1" applyFill="1" applyBorder="1" applyAlignment="1">
      <alignment vertical="top"/>
    </xf>
    <xf numFmtId="168" fontId="21" fillId="0" borderId="6" xfId="1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2" fillId="0" borderId="10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left" vertical="top"/>
    </xf>
    <xf numFmtId="0" fontId="7" fillId="0" borderId="7" xfId="0" applyFont="1" applyFill="1" applyBorder="1" applyAlignment="1">
      <alignment horizontal="center" vertical="top"/>
    </xf>
    <xf numFmtId="0" fontId="13" fillId="0" borderId="16" xfId="0" applyFont="1" applyFill="1" applyBorder="1" applyAlignment="1">
      <alignment horizontal="center" vertical="top"/>
    </xf>
    <xf numFmtId="0" fontId="13" fillId="0" borderId="14" xfId="0" applyFont="1" applyFill="1" applyBorder="1" applyAlignment="1">
      <alignment horizontal="center" vertical="top"/>
    </xf>
    <xf numFmtId="0" fontId="23" fillId="0" borderId="9" xfId="0" applyFont="1" applyFill="1" applyBorder="1" applyAlignment="1">
      <alignment horizontal="center" vertical="top"/>
    </xf>
    <xf numFmtId="0" fontId="21" fillId="0" borderId="10" xfId="0" applyFont="1" applyFill="1" applyBorder="1" applyAlignment="1">
      <alignment vertical="top"/>
    </xf>
    <xf numFmtId="3" fontId="21" fillId="0" borderId="11" xfId="0" applyNumberFormat="1" applyFont="1" applyFill="1" applyBorder="1" applyAlignment="1">
      <alignment vertical="top"/>
    </xf>
    <xf numFmtId="4" fontId="21" fillId="0" borderId="6" xfId="0" quotePrefix="1" applyNumberFormat="1" applyFont="1" applyFill="1" applyBorder="1" applyAlignment="1">
      <alignment horizontal="right" vertical="top"/>
    </xf>
    <xf numFmtId="4" fontId="21" fillId="0" borderId="6" xfId="1" quotePrefix="1" applyNumberFormat="1" applyFont="1" applyFill="1" applyBorder="1" applyAlignment="1">
      <alignment horizontal="right" vertical="top"/>
    </xf>
    <xf numFmtId="4" fontId="21" fillId="0" borderId="6" xfId="1" applyNumberFormat="1" applyFont="1" applyFill="1" applyBorder="1" applyAlignment="1">
      <alignment vertical="top"/>
    </xf>
    <xf numFmtId="4" fontId="21" fillId="0" borderId="6" xfId="0" applyNumberFormat="1" applyFont="1" applyFill="1" applyBorder="1" applyAlignment="1">
      <alignment horizontal="right" vertical="top"/>
    </xf>
    <xf numFmtId="0" fontId="21" fillId="0" borderId="45" xfId="0" applyFont="1" applyFill="1" applyBorder="1" applyAlignment="1">
      <alignment horizontal="center" vertical="top"/>
    </xf>
    <xf numFmtId="0" fontId="23" fillId="0" borderId="44" xfId="0" applyFont="1" applyFill="1" applyBorder="1" applyAlignment="1">
      <alignment vertical="top"/>
    </xf>
    <xf numFmtId="0" fontId="21" fillId="0" borderId="42" xfId="0" applyFont="1" applyFill="1" applyBorder="1" applyAlignment="1">
      <alignment vertical="top"/>
    </xf>
    <xf numFmtId="3" fontId="21" fillId="0" borderId="46" xfId="0" applyNumberFormat="1" applyFont="1" applyFill="1" applyBorder="1" applyAlignment="1">
      <alignment vertical="top"/>
    </xf>
    <xf numFmtId="4" fontId="21" fillId="0" borderId="46" xfId="0" applyNumberFormat="1" applyFont="1" applyFill="1" applyBorder="1" applyAlignment="1">
      <alignment vertical="top"/>
    </xf>
    <xf numFmtId="2" fontId="21" fillId="0" borderId="46" xfId="0" applyNumberFormat="1" applyFont="1" applyFill="1" applyBorder="1" applyAlignment="1">
      <alignment vertical="top"/>
    </xf>
    <xf numFmtId="166" fontId="21" fillId="0" borderId="46" xfId="0" applyNumberFormat="1" applyFont="1" applyFill="1" applyBorder="1" applyAlignment="1">
      <alignment vertical="top"/>
    </xf>
    <xf numFmtId="0" fontId="23" fillId="0" borderId="0" xfId="0" applyFont="1" applyFill="1" applyAlignment="1">
      <alignment vertical="top"/>
    </xf>
    <xf numFmtId="0" fontId="23" fillId="0" borderId="0" xfId="0" applyFont="1" applyFill="1" applyBorder="1" applyAlignment="1">
      <alignment vertical="top"/>
    </xf>
    <xf numFmtId="167" fontId="21" fillId="0" borderId="6" xfId="3" applyNumberFormat="1" applyFont="1" applyFill="1" applyBorder="1" applyAlignment="1">
      <alignment vertical="top"/>
    </xf>
    <xf numFmtId="0" fontId="21" fillId="0" borderId="43" xfId="0" applyFont="1" applyFill="1" applyBorder="1" applyAlignment="1">
      <alignment horizontal="center" vertical="top"/>
    </xf>
    <xf numFmtId="0" fontId="25" fillId="0" borderId="43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vertical="top"/>
    </xf>
    <xf numFmtId="3" fontId="23" fillId="0" borderId="13" xfId="2" applyNumberFormat="1" applyFont="1" applyFill="1" applyBorder="1" applyAlignment="1" applyProtection="1">
      <alignment vertical="top"/>
    </xf>
    <xf numFmtId="4" fontId="23" fillId="0" borderId="13" xfId="0" applyNumberFormat="1" applyFont="1" applyFill="1" applyBorder="1" applyAlignment="1">
      <alignment vertical="top"/>
    </xf>
    <xf numFmtId="4" fontId="23" fillId="0" borderId="19" xfId="0" applyNumberFormat="1" applyFont="1" applyFill="1" applyBorder="1" applyAlignment="1">
      <alignment vertical="top"/>
    </xf>
    <xf numFmtId="4" fontId="23" fillId="0" borderId="13" xfId="2" applyNumberFormat="1" applyFont="1" applyFill="1" applyBorder="1" applyAlignment="1" applyProtection="1">
      <alignment vertical="top"/>
    </xf>
    <xf numFmtId="0" fontId="21" fillId="0" borderId="17" xfId="0" applyFont="1" applyFill="1" applyBorder="1" applyAlignment="1">
      <alignment horizontal="center" vertical="top"/>
    </xf>
    <xf numFmtId="0" fontId="23" fillId="0" borderId="3" xfId="0" applyFont="1" applyFill="1" applyBorder="1" applyAlignment="1">
      <alignment vertical="top"/>
    </xf>
    <xf numFmtId="0" fontId="21" fillId="0" borderId="5" xfId="0" applyFont="1" applyFill="1" applyBorder="1" applyAlignment="1">
      <alignment vertical="top"/>
    </xf>
    <xf numFmtId="0" fontId="21" fillId="0" borderId="3" xfId="0" applyFont="1" applyFill="1" applyBorder="1" applyAlignment="1">
      <alignment horizontal="center" vertical="top" wrapText="1"/>
    </xf>
    <xf numFmtId="3" fontId="21" fillId="0" borderId="7" xfId="2" quotePrefix="1" applyNumberFormat="1" applyFont="1" applyFill="1" applyBorder="1" applyAlignment="1" applyProtection="1">
      <alignment vertical="top"/>
    </xf>
    <xf numFmtId="4" fontId="21" fillId="0" borderId="7" xfId="0" applyNumberFormat="1" applyFont="1" applyFill="1" applyBorder="1" applyAlignment="1">
      <alignment vertical="top"/>
    </xf>
    <xf numFmtId="2" fontId="21" fillId="0" borderId="7" xfId="0" applyNumberFormat="1" applyFont="1" applyFill="1" applyBorder="1" applyAlignment="1">
      <alignment vertical="top"/>
    </xf>
    <xf numFmtId="166" fontId="21" fillId="0" borderId="7" xfId="0" applyNumberFormat="1" applyFont="1" applyFill="1" applyBorder="1" applyAlignment="1">
      <alignment vertical="top"/>
    </xf>
    <xf numFmtId="3" fontId="21" fillId="0" borderId="7" xfId="0" applyNumberFormat="1" applyFont="1" applyFill="1" applyBorder="1" applyAlignment="1">
      <alignment vertical="top"/>
    </xf>
    <xf numFmtId="0" fontId="23" fillId="0" borderId="36" xfId="0" applyFont="1" applyFill="1" applyBorder="1" applyAlignment="1">
      <alignment vertical="top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12" fillId="0" borderId="29" xfId="0" quotePrefix="1" applyFont="1" applyFill="1" applyBorder="1" applyAlignment="1">
      <alignment horizontal="center"/>
    </xf>
    <xf numFmtId="0" fontId="12" fillId="0" borderId="30" xfId="0" quotePrefix="1" applyFont="1" applyFill="1" applyBorder="1" applyAlignment="1">
      <alignment horizontal="center"/>
    </xf>
    <xf numFmtId="0" fontId="12" fillId="0" borderId="31" xfId="0" quotePrefix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7" fillId="0" borderId="2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1" xfId="0" quotePrefix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2" fillId="0" borderId="29" xfId="0" quotePrefix="1" applyFont="1" applyBorder="1" applyAlignment="1">
      <alignment horizontal="center"/>
    </xf>
    <xf numFmtId="0" fontId="12" fillId="0" borderId="30" xfId="0" quotePrefix="1" applyFont="1" applyBorder="1" applyAlignment="1">
      <alignment horizontal="center"/>
    </xf>
    <xf numFmtId="0" fontId="12" fillId="0" borderId="31" xfId="0" quotePrefix="1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4" fillId="0" borderId="0" xfId="0" quotePrefix="1" applyFont="1" applyAlignment="1">
      <alignment horizontal="left" vertical="top" wrapText="1" shrinkToFit="1"/>
    </xf>
    <xf numFmtId="0" fontId="4" fillId="0" borderId="11" xfId="0" applyFont="1" applyBorder="1" applyAlignment="1">
      <alignment horizontal="left" vertical="top" wrapText="1" shrinkToFit="1"/>
    </xf>
    <xf numFmtId="0" fontId="4" fillId="0" borderId="0" xfId="0" applyFont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0" xfId="0" quotePrefix="1" applyFont="1" applyAlignment="1">
      <alignment horizontal="left" vertical="top"/>
    </xf>
    <xf numFmtId="0" fontId="4" fillId="0" borderId="11" xfId="0" quotePrefix="1" applyFont="1" applyBorder="1" applyAlignment="1">
      <alignment horizontal="left" vertical="top"/>
    </xf>
    <xf numFmtId="0" fontId="4" fillId="0" borderId="11" xfId="0" quotePrefix="1" applyFont="1" applyBorder="1" applyAlignment="1">
      <alignment horizontal="left" vertical="top" wrapText="1" shrinkToFit="1"/>
    </xf>
    <xf numFmtId="0" fontId="4" fillId="0" borderId="0" xfId="0" quotePrefix="1" applyFont="1" applyAlignment="1">
      <alignment horizontal="left" wrapText="1"/>
    </xf>
    <xf numFmtId="0" fontId="4" fillId="0" borderId="11" xfId="0" quotePrefix="1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8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center" vertical="top" wrapText="1"/>
    </xf>
    <xf numFmtId="0" fontId="7" fillId="0" borderId="26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23" fillId="0" borderId="35" xfId="0" applyFont="1" applyFill="1" applyBorder="1" applyAlignment="1">
      <alignment horizontal="center" vertical="top"/>
    </xf>
    <xf numFmtId="0" fontId="23" fillId="0" borderId="21" xfId="0" applyFont="1" applyFill="1" applyBorder="1" applyAlignment="1">
      <alignment horizontal="center" vertical="top"/>
    </xf>
    <xf numFmtId="0" fontId="13" fillId="0" borderId="29" xfId="0" applyFont="1" applyFill="1" applyBorder="1" applyAlignment="1">
      <alignment horizontal="center" vertical="top"/>
    </xf>
    <xf numFmtId="0" fontId="13" fillId="0" borderId="31" xfId="0" applyFont="1" applyFill="1" applyBorder="1" applyAlignment="1">
      <alignment horizontal="center" vertical="top"/>
    </xf>
    <xf numFmtId="0" fontId="23" fillId="0" borderId="19" xfId="0" applyFont="1" applyFill="1" applyBorder="1" applyAlignment="1">
      <alignment horizontal="center" vertical="top"/>
    </xf>
    <xf numFmtId="0" fontId="23" fillId="0" borderId="20" xfId="0" applyFont="1" applyFill="1" applyBorder="1" applyAlignment="1">
      <alignment horizontal="center" vertical="top"/>
    </xf>
    <xf numFmtId="0" fontId="26" fillId="0" borderId="0" xfId="0" applyFont="1" applyFill="1" applyAlignment="1">
      <alignment horizontal="center" vertical="top"/>
    </xf>
    <xf numFmtId="0" fontId="7" fillId="0" borderId="22" xfId="0" applyFont="1" applyFill="1" applyBorder="1" applyAlignment="1">
      <alignment horizontal="center" vertical="top" wrapText="1"/>
    </xf>
    <xf numFmtId="0" fontId="7" fillId="0" borderId="23" xfId="0" applyFont="1" applyFill="1" applyBorder="1" applyAlignment="1">
      <alignment horizontal="center" vertical="top" wrapText="1"/>
    </xf>
    <xf numFmtId="0" fontId="7" fillId="0" borderId="27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7" fillId="0" borderId="32" xfId="0" applyFont="1" applyFill="1" applyBorder="1" applyAlignment="1">
      <alignment horizontal="center" vertical="top" wrapText="1"/>
    </xf>
    <xf numFmtId="0" fontId="7" fillId="0" borderId="29" xfId="0" applyFont="1" applyFill="1" applyBorder="1" applyAlignment="1">
      <alignment horizontal="center" vertical="top"/>
    </xf>
    <xf numFmtId="0" fontId="7" fillId="0" borderId="31" xfId="0" applyFont="1" applyFill="1" applyBorder="1" applyAlignment="1">
      <alignment horizontal="center" vertical="top"/>
    </xf>
  </cellXfs>
  <cellStyles count="4">
    <cellStyle name="Comma" xfId="3" builtinId="3"/>
    <cellStyle name="Comma [0]" xfId="1" builtinId="6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=@Sum(G13,G17,G21)" TargetMode="External"/><Relationship Id="rId13" Type="http://schemas.openxmlformats.org/officeDocument/2006/relationships/hyperlink" Target="mailto:=@Sum(G13,G17,G21)" TargetMode="External"/><Relationship Id="rId18" Type="http://schemas.openxmlformats.org/officeDocument/2006/relationships/hyperlink" Target="mailto:=@Sum(G13,G17,G21)" TargetMode="External"/><Relationship Id="rId3" Type="http://schemas.openxmlformats.org/officeDocument/2006/relationships/hyperlink" Target="mailto:=@Sum(G13,G17,G21)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=@Sum(G13,G17,G21)" TargetMode="External"/><Relationship Id="rId12" Type="http://schemas.openxmlformats.org/officeDocument/2006/relationships/hyperlink" Target="mailto:=@Sum(G13,G17,G21)" TargetMode="External"/><Relationship Id="rId17" Type="http://schemas.openxmlformats.org/officeDocument/2006/relationships/hyperlink" Target="mailto:=@Sum(G13,G17,G21)" TargetMode="External"/><Relationship Id="rId2" Type="http://schemas.openxmlformats.org/officeDocument/2006/relationships/hyperlink" Target="mailto:=@Sum(G13,G17,G21)" TargetMode="External"/><Relationship Id="rId16" Type="http://schemas.openxmlformats.org/officeDocument/2006/relationships/hyperlink" Target="mailto:=@Sum(G13,G17,G21)" TargetMode="External"/><Relationship Id="rId20" Type="http://schemas.openxmlformats.org/officeDocument/2006/relationships/hyperlink" Target="mailto:=@Sum(G13,G17,G21)" TargetMode="External"/><Relationship Id="rId1" Type="http://schemas.openxmlformats.org/officeDocument/2006/relationships/hyperlink" Target="mailto:=@Sum(G13,G17,G21)" TargetMode="External"/><Relationship Id="rId6" Type="http://schemas.openxmlformats.org/officeDocument/2006/relationships/hyperlink" Target="mailto:=@Sum(G13,G17,G21)" TargetMode="External"/><Relationship Id="rId11" Type="http://schemas.openxmlformats.org/officeDocument/2006/relationships/hyperlink" Target="mailto:=@Sum(G13,G17,G21)" TargetMode="External"/><Relationship Id="rId5" Type="http://schemas.openxmlformats.org/officeDocument/2006/relationships/hyperlink" Target="mailto:=@Sum(G13,G17,G21)" TargetMode="External"/><Relationship Id="rId15" Type="http://schemas.openxmlformats.org/officeDocument/2006/relationships/hyperlink" Target="mailto:=@Sum(G13,G17,G21)" TargetMode="External"/><Relationship Id="rId10" Type="http://schemas.openxmlformats.org/officeDocument/2006/relationships/hyperlink" Target="mailto:=@Sum(G13,G17,G21)" TargetMode="External"/><Relationship Id="rId19" Type="http://schemas.openxmlformats.org/officeDocument/2006/relationships/hyperlink" Target="mailto:=@Sum(G13,G17,G21)" TargetMode="External"/><Relationship Id="rId4" Type="http://schemas.openxmlformats.org/officeDocument/2006/relationships/hyperlink" Target="mailto:=@Sum(G13,G17,G21)" TargetMode="External"/><Relationship Id="rId9" Type="http://schemas.openxmlformats.org/officeDocument/2006/relationships/hyperlink" Target="mailto:=@Sum(G13,G17,G21)" TargetMode="External"/><Relationship Id="rId14" Type="http://schemas.openxmlformats.org/officeDocument/2006/relationships/hyperlink" Target="mailto:=@Sum(G13,G17,G21)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=@Sum(G13,G17,G21)" TargetMode="External"/><Relationship Id="rId13" Type="http://schemas.openxmlformats.org/officeDocument/2006/relationships/hyperlink" Target="mailto:=@Sum(G13,G17,G21)" TargetMode="External"/><Relationship Id="rId18" Type="http://schemas.openxmlformats.org/officeDocument/2006/relationships/hyperlink" Target="mailto:=@Sum(G13,G17,G21)" TargetMode="External"/><Relationship Id="rId3" Type="http://schemas.openxmlformats.org/officeDocument/2006/relationships/hyperlink" Target="mailto:=@Sum(G13,G17,G21)" TargetMode="External"/><Relationship Id="rId21" Type="http://schemas.openxmlformats.org/officeDocument/2006/relationships/hyperlink" Target="mailto:=@Sum(G13,G17,G21)" TargetMode="External"/><Relationship Id="rId7" Type="http://schemas.openxmlformats.org/officeDocument/2006/relationships/hyperlink" Target="mailto:=@Sum(G13,G17,G21)" TargetMode="External"/><Relationship Id="rId12" Type="http://schemas.openxmlformats.org/officeDocument/2006/relationships/hyperlink" Target="mailto:=@Sum(G13,G17,G21)" TargetMode="External"/><Relationship Id="rId17" Type="http://schemas.openxmlformats.org/officeDocument/2006/relationships/hyperlink" Target="mailto:=@Sum(G13,G17,G21)" TargetMode="External"/><Relationship Id="rId25" Type="http://schemas.openxmlformats.org/officeDocument/2006/relationships/printerSettings" Target="../printerSettings/printerSettings3.bin"/><Relationship Id="rId2" Type="http://schemas.openxmlformats.org/officeDocument/2006/relationships/hyperlink" Target="mailto:=@Sum(G13,G17,G21)" TargetMode="External"/><Relationship Id="rId16" Type="http://schemas.openxmlformats.org/officeDocument/2006/relationships/hyperlink" Target="mailto:=@Sum(G13,G17,G21)" TargetMode="External"/><Relationship Id="rId20" Type="http://schemas.openxmlformats.org/officeDocument/2006/relationships/hyperlink" Target="mailto:=@Sum(G13,G17,G21)" TargetMode="External"/><Relationship Id="rId1" Type="http://schemas.openxmlformats.org/officeDocument/2006/relationships/hyperlink" Target="mailto:=@Sum(G13,G17,G21)" TargetMode="External"/><Relationship Id="rId6" Type="http://schemas.openxmlformats.org/officeDocument/2006/relationships/hyperlink" Target="mailto:=@Sum(G13,G17,G21)" TargetMode="External"/><Relationship Id="rId11" Type="http://schemas.openxmlformats.org/officeDocument/2006/relationships/hyperlink" Target="mailto:=@Sum(G13,G17,G21)" TargetMode="External"/><Relationship Id="rId24" Type="http://schemas.openxmlformats.org/officeDocument/2006/relationships/hyperlink" Target="mailto:=@Sum(G13,G17,G21)" TargetMode="External"/><Relationship Id="rId5" Type="http://schemas.openxmlformats.org/officeDocument/2006/relationships/hyperlink" Target="mailto:=@Sum(G13,G17,G21)" TargetMode="External"/><Relationship Id="rId15" Type="http://schemas.openxmlformats.org/officeDocument/2006/relationships/hyperlink" Target="mailto:=@Sum(G13,G17,G21)" TargetMode="External"/><Relationship Id="rId23" Type="http://schemas.openxmlformats.org/officeDocument/2006/relationships/hyperlink" Target="mailto:=@Sum(G13,G17,G21)" TargetMode="External"/><Relationship Id="rId10" Type="http://schemas.openxmlformats.org/officeDocument/2006/relationships/hyperlink" Target="mailto:=@Sum(G13,G17,G21)" TargetMode="External"/><Relationship Id="rId19" Type="http://schemas.openxmlformats.org/officeDocument/2006/relationships/hyperlink" Target="mailto:=@Sum(G13,G17,G21)" TargetMode="External"/><Relationship Id="rId4" Type="http://schemas.openxmlformats.org/officeDocument/2006/relationships/hyperlink" Target="mailto:=@Sum(G13,G17,G21)" TargetMode="External"/><Relationship Id="rId9" Type="http://schemas.openxmlformats.org/officeDocument/2006/relationships/hyperlink" Target="mailto:=@Sum(G13,G17,G21)" TargetMode="External"/><Relationship Id="rId14" Type="http://schemas.openxmlformats.org/officeDocument/2006/relationships/hyperlink" Target="mailto:=@Sum(G13,G17,G21)" TargetMode="External"/><Relationship Id="rId22" Type="http://schemas.openxmlformats.org/officeDocument/2006/relationships/hyperlink" Target="mailto:=@Sum(G13,G17,G21)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=@Sum(G13,G17,G21)" TargetMode="External"/><Relationship Id="rId18" Type="http://schemas.openxmlformats.org/officeDocument/2006/relationships/hyperlink" Target="mailto:=@Sum(G13,G17,G21)" TargetMode="External"/><Relationship Id="rId26" Type="http://schemas.openxmlformats.org/officeDocument/2006/relationships/hyperlink" Target="mailto:=@Sum(G13,G17,G21)" TargetMode="External"/><Relationship Id="rId3" Type="http://schemas.openxmlformats.org/officeDocument/2006/relationships/hyperlink" Target="mailto:=@Sum(G13,G17,G21)" TargetMode="External"/><Relationship Id="rId21" Type="http://schemas.openxmlformats.org/officeDocument/2006/relationships/hyperlink" Target="mailto:=@Sum(G13,G17,G21)" TargetMode="External"/><Relationship Id="rId7" Type="http://schemas.openxmlformats.org/officeDocument/2006/relationships/hyperlink" Target="mailto:=@Sum(G13,G17,G21)" TargetMode="External"/><Relationship Id="rId12" Type="http://schemas.openxmlformats.org/officeDocument/2006/relationships/hyperlink" Target="mailto:=@Sum(G13,G17,G21)" TargetMode="External"/><Relationship Id="rId17" Type="http://schemas.openxmlformats.org/officeDocument/2006/relationships/hyperlink" Target="mailto:=@Sum(G13,G17,G21)" TargetMode="External"/><Relationship Id="rId25" Type="http://schemas.openxmlformats.org/officeDocument/2006/relationships/hyperlink" Target="mailto:=@Sum(G13,G17,G21)" TargetMode="External"/><Relationship Id="rId33" Type="http://schemas.openxmlformats.org/officeDocument/2006/relationships/printerSettings" Target="../printerSettings/printerSettings4.bin"/><Relationship Id="rId2" Type="http://schemas.openxmlformats.org/officeDocument/2006/relationships/hyperlink" Target="mailto:=@Sum(G13,G17,G21)" TargetMode="External"/><Relationship Id="rId16" Type="http://schemas.openxmlformats.org/officeDocument/2006/relationships/hyperlink" Target="mailto:=@Sum(G13,G17,G21)" TargetMode="External"/><Relationship Id="rId20" Type="http://schemas.openxmlformats.org/officeDocument/2006/relationships/hyperlink" Target="mailto:=@Sum(G13,G17,G21)" TargetMode="External"/><Relationship Id="rId29" Type="http://schemas.openxmlformats.org/officeDocument/2006/relationships/hyperlink" Target="mailto:=@Sum(G13,G17,G21)" TargetMode="External"/><Relationship Id="rId1" Type="http://schemas.openxmlformats.org/officeDocument/2006/relationships/hyperlink" Target="mailto:=@Sum(G13,G17,G21)" TargetMode="External"/><Relationship Id="rId6" Type="http://schemas.openxmlformats.org/officeDocument/2006/relationships/hyperlink" Target="mailto:=@Sum(G13,G17,G21)" TargetMode="External"/><Relationship Id="rId11" Type="http://schemas.openxmlformats.org/officeDocument/2006/relationships/hyperlink" Target="mailto:=@Sum(G13,G17,G21)" TargetMode="External"/><Relationship Id="rId24" Type="http://schemas.openxmlformats.org/officeDocument/2006/relationships/hyperlink" Target="mailto:=@Sum(G13,G17,G21)" TargetMode="External"/><Relationship Id="rId32" Type="http://schemas.openxmlformats.org/officeDocument/2006/relationships/hyperlink" Target="mailto:=@Sum(G13,G17,G21)" TargetMode="External"/><Relationship Id="rId5" Type="http://schemas.openxmlformats.org/officeDocument/2006/relationships/hyperlink" Target="mailto:=@Sum(G13,G17,G21)" TargetMode="External"/><Relationship Id="rId15" Type="http://schemas.openxmlformats.org/officeDocument/2006/relationships/hyperlink" Target="mailto:=@Sum(G13,G17,G21)" TargetMode="External"/><Relationship Id="rId23" Type="http://schemas.openxmlformats.org/officeDocument/2006/relationships/hyperlink" Target="mailto:=@Sum(G13,G17,G21)" TargetMode="External"/><Relationship Id="rId28" Type="http://schemas.openxmlformats.org/officeDocument/2006/relationships/hyperlink" Target="mailto:=@Sum(G13,G17,G21)" TargetMode="External"/><Relationship Id="rId10" Type="http://schemas.openxmlformats.org/officeDocument/2006/relationships/hyperlink" Target="mailto:=@Sum(G13,G17,G21)" TargetMode="External"/><Relationship Id="rId19" Type="http://schemas.openxmlformats.org/officeDocument/2006/relationships/hyperlink" Target="mailto:=@Sum(G13,G17,G21)" TargetMode="External"/><Relationship Id="rId31" Type="http://schemas.openxmlformats.org/officeDocument/2006/relationships/hyperlink" Target="mailto:=@Sum(G13,G17,G21)" TargetMode="External"/><Relationship Id="rId4" Type="http://schemas.openxmlformats.org/officeDocument/2006/relationships/hyperlink" Target="mailto:=@Sum(G13,G17,G21)" TargetMode="External"/><Relationship Id="rId9" Type="http://schemas.openxmlformats.org/officeDocument/2006/relationships/hyperlink" Target="mailto:=@Sum(G13,G17,G21)" TargetMode="External"/><Relationship Id="rId14" Type="http://schemas.openxmlformats.org/officeDocument/2006/relationships/hyperlink" Target="mailto:=@Sum(G13,G17,G21)" TargetMode="External"/><Relationship Id="rId22" Type="http://schemas.openxmlformats.org/officeDocument/2006/relationships/hyperlink" Target="mailto:=@Sum(G13,G17,G21)" TargetMode="External"/><Relationship Id="rId27" Type="http://schemas.openxmlformats.org/officeDocument/2006/relationships/hyperlink" Target="mailto:=@Sum(G13,G17,G21)" TargetMode="External"/><Relationship Id="rId30" Type="http://schemas.openxmlformats.org/officeDocument/2006/relationships/hyperlink" Target="mailto:=@Sum(G13,G17,G21)" TargetMode="External"/><Relationship Id="rId8" Type="http://schemas.openxmlformats.org/officeDocument/2006/relationships/hyperlink" Target="mailto:=@Sum(G13,G17,G21)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=@Sum(G13,G17,G21)" TargetMode="External"/><Relationship Id="rId13" Type="http://schemas.openxmlformats.org/officeDocument/2006/relationships/hyperlink" Target="mailto:=@Sum(G13,G17,G21)" TargetMode="External"/><Relationship Id="rId3" Type="http://schemas.openxmlformats.org/officeDocument/2006/relationships/hyperlink" Target="mailto:=@Sum(G13,G17,G21)" TargetMode="External"/><Relationship Id="rId7" Type="http://schemas.openxmlformats.org/officeDocument/2006/relationships/hyperlink" Target="mailto:=@Sum(G13,G17,G21)" TargetMode="External"/><Relationship Id="rId12" Type="http://schemas.openxmlformats.org/officeDocument/2006/relationships/hyperlink" Target="mailto:=@Sum(G13,G17,G21)" TargetMode="External"/><Relationship Id="rId17" Type="http://schemas.openxmlformats.org/officeDocument/2006/relationships/printerSettings" Target="../printerSettings/printerSettings5.bin"/><Relationship Id="rId2" Type="http://schemas.openxmlformats.org/officeDocument/2006/relationships/hyperlink" Target="mailto:=@Sum(G13,G17,G21)" TargetMode="External"/><Relationship Id="rId16" Type="http://schemas.openxmlformats.org/officeDocument/2006/relationships/hyperlink" Target="mailto:=@Sum(G13,G17,G21)" TargetMode="External"/><Relationship Id="rId1" Type="http://schemas.openxmlformats.org/officeDocument/2006/relationships/hyperlink" Target="mailto:=@Sum(G13,G17,G21)" TargetMode="External"/><Relationship Id="rId6" Type="http://schemas.openxmlformats.org/officeDocument/2006/relationships/hyperlink" Target="mailto:=@Sum(G13,G17,G21)" TargetMode="External"/><Relationship Id="rId11" Type="http://schemas.openxmlformats.org/officeDocument/2006/relationships/hyperlink" Target="mailto:=@Sum(G13,G17,G21)" TargetMode="External"/><Relationship Id="rId5" Type="http://schemas.openxmlformats.org/officeDocument/2006/relationships/hyperlink" Target="mailto:=@Sum(G13,G17,G21)" TargetMode="External"/><Relationship Id="rId15" Type="http://schemas.openxmlformats.org/officeDocument/2006/relationships/hyperlink" Target="mailto:=@Sum(G13,G17,G21)" TargetMode="External"/><Relationship Id="rId10" Type="http://schemas.openxmlformats.org/officeDocument/2006/relationships/hyperlink" Target="mailto:=@Sum(G13,G17,G21)" TargetMode="External"/><Relationship Id="rId4" Type="http://schemas.openxmlformats.org/officeDocument/2006/relationships/hyperlink" Target="mailto:=@Sum(G13,G17,G21)" TargetMode="External"/><Relationship Id="rId9" Type="http://schemas.openxmlformats.org/officeDocument/2006/relationships/hyperlink" Target="mailto:=@Sum(G13,G17,G21)" TargetMode="External"/><Relationship Id="rId14" Type="http://schemas.openxmlformats.org/officeDocument/2006/relationships/hyperlink" Target="mailto:=@Sum(G13,G17,G21)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=@Sum(G13,G17,G21)" TargetMode="External"/><Relationship Id="rId2" Type="http://schemas.openxmlformats.org/officeDocument/2006/relationships/hyperlink" Target="mailto:=@Sum(G13,G17,G21)" TargetMode="External"/><Relationship Id="rId1" Type="http://schemas.openxmlformats.org/officeDocument/2006/relationships/hyperlink" Target="mailto:=@Sum(G13,G17,G21)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@Sum(G13,G17,G21)" TargetMode="External"/><Relationship Id="rId1" Type="http://schemas.openxmlformats.org/officeDocument/2006/relationships/hyperlink" Target="mailto:=@Sum(G13,G17,G21)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FDF3B-D9CA-4A63-B2E4-AFBBC5C577C8}">
  <dimension ref="A2:R494"/>
  <sheetViews>
    <sheetView view="pageBreakPreview" topLeftCell="A7" zoomScale="70" zoomScaleNormal="96" zoomScaleSheetLayoutView="70" workbookViewId="0">
      <selection activeCell="G35" sqref="G35"/>
    </sheetView>
  </sheetViews>
  <sheetFormatPr defaultColWidth="9.1796875" defaultRowHeight="12.5" x14ac:dyDescent="0.25"/>
  <cols>
    <col min="1" max="1" width="4.81640625" style="63" customWidth="1"/>
    <col min="2" max="2" width="3.7265625" style="63" customWidth="1"/>
    <col min="3" max="3" width="14.54296875" style="63" customWidth="1"/>
    <col min="4" max="4" width="36.453125" style="63" customWidth="1"/>
    <col min="5" max="6" width="14.26953125" style="63" customWidth="1"/>
    <col min="7" max="7" width="14.81640625" style="63" customWidth="1"/>
    <col min="8" max="9" width="13.1796875" style="63" customWidth="1"/>
    <col min="10" max="10" width="9" style="63" customWidth="1"/>
    <col min="11" max="12" width="11.54296875" style="63" customWidth="1"/>
    <col min="13" max="13" width="9" style="63" customWidth="1"/>
    <col min="14" max="14" width="15.54296875" style="63" customWidth="1"/>
    <col min="15" max="15" width="9" style="63" customWidth="1"/>
    <col min="16" max="16" width="9.1796875" style="63" customWidth="1"/>
    <col min="17" max="17" width="14.26953125" style="66" bestFit="1" customWidth="1"/>
    <col min="18" max="18" width="11.54296875" style="63" bestFit="1" customWidth="1"/>
    <col min="19" max="16384" width="9.1796875" style="63"/>
  </cols>
  <sheetData>
    <row r="2" spans="1:17" ht="13.5" thickTop="1" x14ac:dyDescent="0.3">
      <c r="A2" s="2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13" x14ac:dyDescent="0.3">
      <c r="A3" s="1" t="s">
        <v>1</v>
      </c>
      <c r="B3" s="67"/>
      <c r="C3" s="68"/>
      <c r="D3" s="54"/>
    </row>
    <row r="4" spans="1:17" ht="17" x14ac:dyDescent="0.5">
      <c r="A4" s="271" t="s">
        <v>2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</row>
    <row r="5" spans="1:17" ht="17" x14ac:dyDescent="0.5">
      <c r="A5" s="279" t="s">
        <v>46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</row>
    <row r="6" spans="1:17" ht="17" x14ac:dyDescent="0.5">
      <c r="A6" s="279" t="s">
        <v>198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</row>
    <row r="7" spans="1:17" ht="13" x14ac:dyDescent="0.3">
      <c r="A7" s="3" t="s">
        <v>60</v>
      </c>
      <c r="B7" s="3"/>
      <c r="C7" s="3"/>
      <c r="D7" s="3" t="s">
        <v>68</v>
      </c>
      <c r="E7" s="2"/>
      <c r="F7" s="69"/>
      <c r="G7" s="69"/>
      <c r="H7" s="69"/>
      <c r="I7" s="69"/>
      <c r="J7" s="69"/>
      <c r="K7" s="69"/>
      <c r="L7" s="69"/>
      <c r="M7" s="2"/>
      <c r="N7" s="2"/>
      <c r="O7" s="2"/>
    </row>
    <row r="8" spans="1:17" ht="13" x14ac:dyDescent="0.3">
      <c r="A8" s="3" t="s">
        <v>87</v>
      </c>
      <c r="B8" s="3"/>
      <c r="C8" s="3"/>
      <c r="D8" s="22" t="s">
        <v>170</v>
      </c>
      <c r="E8" s="7"/>
      <c r="F8" s="22"/>
      <c r="G8" s="22"/>
      <c r="H8" s="22"/>
      <c r="I8" s="22"/>
      <c r="J8" s="22"/>
      <c r="K8" s="70"/>
      <c r="L8" s="22"/>
      <c r="M8" s="22"/>
      <c r="N8" s="22"/>
      <c r="O8" s="22"/>
    </row>
    <row r="9" spans="1:17" ht="14" thickBot="1" x14ac:dyDescent="0.4">
      <c r="A9" s="3" t="s">
        <v>61</v>
      </c>
      <c r="B9" s="3"/>
      <c r="C9" s="3"/>
      <c r="D9" s="3" t="s">
        <v>24</v>
      </c>
      <c r="E9" s="2"/>
      <c r="F9" s="2"/>
      <c r="G9" s="2"/>
      <c r="H9" s="2"/>
      <c r="I9" s="2"/>
      <c r="J9" s="2"/>
      <c r="K9" s="2"/>
      <c r="L9" s="253" t="s">
        <v>302</v>
      </c>
      <c r="M9" s="253"/>
      <c r="N9" s="253"/>
      <c r="O9" s="253"/>
    </row>
    <row r="10" spans="1:17" ht="13.5" thickTop="1" x14ac:dyDescent="0.3">
      <c r="A10" s="254" t="s">
        <v>3</v>
      </c>
      <c r="B10" s="257" t="s">
        <v>4</v>
      </c>
      <c r="C10" s="258"/>
      <c r="D10" s="259"/>
      <c r="E10" s="266" t="s">
        <v>5</v>
      </c>
      <c r="F10" s="267"/>
      <c r="G10" s="268" t="s">
        <v>62</v>
      </c>
      <c r="H10" s="268" t="s">
        <v>63</v>
      </c>
      <c r="I10" s="268" t="s">
        <v>6</v>
      </c>
      <c r="J10" s="268" t="s">
        <v>64</v>
      </c>
      <c r="K10" s="272" t="s">
        <v>48</v>
      </c>
      <c r="L10" s="273"/>
      <c r="M10" s="266" t="s">
        <v>65</v>
      </c>
      <c r="N10" s="274"/>
      <c r="O10" s="275"/>
    </row>
    <row r="11" spans="1:17" ht="13" x14ac:dyDescent="0.3">
      <c r="A11" s="255"/>
      <c r="B11" s="260"/>
      <c r="C11" s="261"/>
      <c r="D11" s="262"/>
      <c r="E11" s="276" t="s">
        <v>7</v>
      </c>
      <c r="F11" s="276" t="s">
        <v>8</v>
      </c>
      <c r="G11" s="269"/>
      <c r="H11" s="269"/>
      <c r="I11" s="269"/>
      <c r="J11" s="269"/>
      <c r="K11" s="276" t="s">
        <v>47</v>
      </c>
      <c r="L11" s="276" t="s">
        <v>9</v>
      </c>
      <c r="M11" s="276" t="s">
        <v>66</v>
      </c>
      <c r="N11" s="277" t="s">
        <v>9</v>
      </c>
      <c r="O11" s="278"/>
    </row>
    <row r="12" spans="1:17" ht="13" x14ac:dyDescent="0.3">
      <c r="A12" s="256"/>
      <c r="B12" s="263"/>
      <c r="C12" s="264"/>
      <c r="D12" s="265"/>
      <c r="E12" s="270"/>
      <c r="F12" s="270"/>
      <c r="G12" s="270"/>
      <c r="H12" s="270"/>
      <c r="I12" s="270"/>
      <c r="J12" s="270"/>
      <c r="K12" s="270"/>
      <c r="L12" s="270"/>
      <c r="M12" s="270"/>
      <c r="N12" s="4" t="s">
        <v>10</v>
      </c>
      <c r="O12" s="5" t="s">
        <v>11</v>
      </c>
    </row>
    <row r="13" spans="1:17" ht="13" x14ac:dyDescent="0.3">
      <c r="A13" s="18" t="s">
        <v>43</v>
      </c>
      <c r="B13" s="250" t="s">
        <v>44</v>
      </c>
      <c r="C13" s="251"/>
      <c r="D13" s="252"/>
      <c r="E13" s="16" t="s">
        <v>45</v>
      </c>
      <c r="F13" s="16" t="s">
        <v>39</v>
      </c>
      <c r="G13" s="16" t="s">
        <v>40</v>
      </c>
      <c r="H13" s="16" t="s">
        <v>33</v>
      </c>
      <c r="I13" s="16" t="s">
        <v>41</v>
      </c>
      <c r="J13" s="16" t="s">
        <v>42</v>
      </c>
      <c r="K13" s="16" t="s">
        <v>34</v>
      </c>
      <c r="L13" s="16" t="s">
        <v>35</v>
      </c>
      <c r="M13" s="16" t="s">
        <v>36</v>
      </c>
      <c r="N13" s="16" t="s">
        <v>37</v>
      </c>
      <c r="O13" s="17" t="s">
        <v>38</v>
      </c>
    </row>
    <row r="14" spans="1:17" ht="13.5" x14ac:dyDescent="0.35">
      <c r="A14" s="21">
        <v>1</v>
      </c>
      <c r="B14" s="24" t="s">
        <v>18</v>
      </c>
      <c r="C14" s="29"/>
      <c r="D14" s="30"/>
      <c r="E14" s="13"/>
      <c r="F14" s="13"/>
      <c r="G14" s="14"/>
      <c r="H14" s="8"/>
      <c r="I14" s="9"/>
      <c r="J14" s="12"/>
      <c r="K14" s="31"/>
      <c r="L14" s="10"/>
      <c r="M14" s="10"/>
      <c r="N14" s="14"/>
      <c r="O14" s="11"/>
    </row>
    <row r="15" spans="1:17" ht="13.5" x14ac:dyDescent="0.35">
      <c r="A15" s="21"/>
      <c r="B15" s="42" t="s">
        <v>69</v>
      </c>
      <c r="C15" s="248" t="s">
        <v>105</v>
      </c>
      <c r="D15" s="249"/>
      <c r="E15" s="13"/>
      <c r="F15" s="13"/>
      <c r="G15" s="14">
        <v>2380000291</v>
      </c>
      <c r="H15" s="8"/>
      <c r="I15" s="9"/>
      <c r="J15" s="12">
        <f>G15/G29*100</f>
        <v>58.37307076574033</v>
      </c>
      <c r="K15" s="10">
        <v>7</v>
      </c>
      <c r="L15" s="10">
        <f>ROUND(N15/G15*100,0)</f>
        <v>7</v>
      </c>
      <c r="M15" s="10">
        <f>J15*K15/100</f>
        <v>4.0861149536018226</v>
      </c>
      <c r="N15" s="28">
        <v>157557700</v>
      </c>
      <c r="O15" s="11">
        <f>J15*L15/100</f>
        <v>4.0861149536018226</v>
      </c>
      <c r="Q15" s="66">
        <f>G15-N15</f>
        <v>2222442591</v>
      </c>
    </row>
    <row r="16" spans="1:17" ht="13.5" x14ac:dyDescent="0.35">
      <c r="A16" s="21"/>
      <c r="B16" s="42" t="s">
        <v>69</v>
      </c>
      <c r="C16" s="248" t="s">
        <v>106</v>
      </c>
      <c r="D16" s="249"/>
      <c r="E16" s="13"/>
      <c r="F16" s="13"/>
      <c r="G16" s="14">
        <v>230000000</v>
      </c>
      <c r="H16" s="8"/>
      <c r="I16" s="9"/>
      <c r="J16" s="12">
        <f>G16/G29*100</f>
        <v>5.6410943842696684</v>
      </c>
      <c r="K16" s="10">
        <v>6</v>
      </c>
      <c r="L16" s="10">
        <f t="shared" ref="L16:L25" si="0">ROUND(N16/G16*100,0)</f>
        <v>6</v>
      </c>
      <c r="M16" s="10">
        <f t="shared" ref="M16:M25" si="1">J16*K16/100</f>
        <v>0.33846566305618014</v>
      </c>
      <c r="N16" s="28">
        <v>14204646</v>
      </c>
      <c r="O16" s="11">
        <f>J16*L16/100</f>
        <v>0.33846566305618014</v>
      </c>
      <c r="Q16" s="66">
        <f t="shared" ref="Q16:Q34" si="2">G16-N16</f>
        <v>215795354</v>
      </c>
    </row>
    <row r="17" spans="1:18" ht="13.5" x14ac:dyDescent="0.35">
      <c r="A17" s="21"/>
      <c r="B17" s="42" t="s">
        <v>69</v>
      </c>
      <c r="C17" s="248" t="s">
        <v>107</v>
      </c>
      <c r="D17" s="249"/>
      <c r="E17" s="13"/>
      <c r="F17" s="13"/>
      <c r="G17" s="14">
        <v>230000000</v>
      </c>
      <c r="H17" s="8"/>
      <c r="I17" s="9"/>
      <c r="J17" s="12">
        <f>G17/G29*100</f>
        <v>5.6410943842696684</v>
      </c>
      <c r="K17" s="10">
        <v>7</v>
      </c>
      <c r="L17" s="10">
        <f t="shared" si="0"/>
        <v>7</v>
      </c>
      <c r="M17" s="10">
        <f t="shared" si="1"/>
        <v>0.39487660689887677</v>
      </c>
      <c r="N17" s="28">
        <v>15845000</v>
      </c>
      <c r="O17" s="11">
        <f t="shared" ref="O17:O25" si="3">J17*L17/100</f>
        <v>0.39487660689887677</v>
      </c>
      <c r="Q17" s="66">
        <f t="shared" si="2"/>
        <v>214155000</v>
      </c>
    </row>
    <row r="18" spans="1:18" ht="13.5" x14ac:dyDescent="0.35">
      <c r="A18" s="21"/>
      <c r="B18" s="42" t="s">
        <v>69</v>
      </c>
      <c r="C18" s="248" t="s">
        <v>108</v>
      </c>
      <c r="D18" s="249"/>
      <c r="E18" s="13"/>
      <c r="F18" s="13"/>
      <c r="G18" s="14">
        <v>24000000</v>
      </c>
      <c r="H18" s="8"/>
      <c r="I18" s="9"/>
      <c r="J18" s="12">
        <f>G18/G29*100</f>
        <v>0.58863593574987849</v>
      </c>
      <c r="K18" s="10">
        <v>3</v>
      </c>
      <c r="L18" s="10">
        <f t="shared" si="0"/>
        <v>3</v>
      </c>
      <c r="M18" s="10">
        <f t="shared" si="1"/>
        <v>1.7659078072496354E-2</v>
      </c>
      <c r="N18" s="28">
        <v>665000</v>
      </c>
      <c r="O18" s="11">
        <f t="shared" si="3"/>
        <v>1.7659078072496354E-2</v>
      </c>
      <c r="Q18" s="66">
        <f t="shared" si="2"/>
        <v>23335000</v>
      </c>
    </row>
    <row r="19" spans="1:18" ht="13.5" x14ac:dyDescent="0.35">
      <c r="A19" s="21"/>
      <c r="B19" s="42" t="s">
        <v>69</v>
      </c>
      <c r="C19" s="248" t="s">
        <v>200</v>
      </c>
      <c r="D19" s="249"/>
      <c r="E19" s="13"/>
      <c r="F19" s="13"/>
      <c r="G19" s="14">
        <v>60000000</v>
      </c>
      <c r="H19" s="8"/>
      <c r="I19" s="9"/>
      <c r="J19" s="12">
        <f>G19/G29*100</f>
        <v>1.471589839374696</v>
      </c>
      <c r="K19" s="10">
        <v>6</v>
      </c>
      <c r="L19" s="10">
        <f t="shared" si="0"/>
        <v>6</v>
      </c>
      <c r="M19" s="10">
        <f t="shared" si="1"/>
        <v>8.8295390362481768E-2</v>
      </c>
      <c r="N19" s="28">
        <v>3665000</v>
      </c>
      <c r="O19" s="11">
        <f t="shared" si="3"/>
        <v>8.8295390362481768E-2</v>
      </c>
      <c r="Q19" s="66">
        <f t="shared" si="2"/>
        <v>56335000</v>
      </c>
    </row>
    <row r="20" spans="1:18" ht="13.5" x14ac:dyDescent="0.35">
      <c r="A20" s="21"/>
      <c r="B20" s="42" t="s">
        <v>69</v>
      </c>
      <c r="C20" s="248" t="s">
        <v>109</v>
      </c>
      <c r="D20" s="249"/>
      <c r="E20" s="13"/>
      <c r="F20" s="13"/>
      <c r="G20" s="14">
        <v>140000000</v>
      </c>
      <c r="H20" s="8"/>
      <c r="I20" s="9"/>
      <c r="J20" s="12">
        <f>G20/G29*100</f>
        <v>3.4337096252076238</v>
      </c>
      <c r="K20" s="10">
        <v>6</v>
      </c>
      <c r="L20" s="10">
        <f t="shared" si="0"/>
        <v>6</v>
      </c>
      <c r="M20" s="10">
        <f t="shared" si="1"/>
        <v>0.20602257751245745</v>
      </c>
      <c r="N20" s="28">
        <v>8835240</v>
      </c>
      <c r="O20" s="11">
        <f t="shared" si="3"/>
        <v>0.20602257751245745</v>
      </c>
      <c r="Q20" s="66">
        <f t="shared" si="2"/>
        <v>131164760</v>
      </c>
    </row>
    <row r="21" spans="1:18" ht="13.5" x14ac:dyDescent="0.35">
      <c r="A21" s="21"/>
      <c r="B21" s="42" t="s">
        <v>69</v>
      </c>
      <c r="C21" s="248" t="s">
        <v>161</v>
      </c>
      <c r="D21" s="249"/>
      <c r="E21" s="13"/>
      <c r="F21" s="13"/>
      <c r="G21" s="14">
        <v>500000</v>
      </c>
      <c r="H21" s="8"/>
      <c r="I21" s="9"/>
      <c r="J21" s="12">
        <f>G21/G29*100</f>
        <v>1.2263248661455801E-2</v>
      </c>
      <c r="K21" s="10">
        <v>13</v>
      </c>
      <c r="L21" s="10">
        <f t="shared" si="0"/>
        <v>13</v>
      </c>
      <c r="M21" s="10">
        <f t="shared" si="1"/>
        <v>1.594222325989254E-3</v>
      </c>
      <c r="N21" s="28">
        <v>65642</v>
      </c>
      <c r="O21" s="11">
        <f t="shared" si="3"/>
        <v>1.594222325989254E-3</v>
      </c>
      <c r="Q21" s="66">
        <f t="shared" si="2"/>
        <v>434358</v>
      </c>
    </row>
    <row r="22" spans="1:18" ht="13.5" x14ac:dyDescent="0.35">
      <c r="A22" s="21"/>
      <c r="B22" s="42" t="s">
        <v>69</v>
      </c>
      <c r="C22" s="248" t="s">
        <v>110</v>
      </c>
      <c r="D22" s="249"/>
      <c r="E22" s="13"/>
      <c r="F22" s="13"/>
      <c r="G22" s="14">
        <v>50000</v>
      </c>
      <c r="H22" s="8"/>
      <c r="I22" s="9"/>
      <c r="J22" s="12">
        <f>G22/G29*100</f>
        <v>1.2263248661455799E-3</v>
      </c>
      <c r="K22" s="10">
        <v>4</v>
      </c>
      <c r="L22" s="10">
        <f t="shared" si="0"/>
        <v>4</v>
      </c>
      <c r="M22" s="10">
        <f t="shared" si="1"/>
        <v>4.9052994645823201E-5</v>
      </c>
      <c r="N22" s="28">
        <v>2180</v>
      </c>
      <c r="O22" s="11">
        <f t="shared" si="3"/>
        <v>4.9052994645823201E-5</v>
      </c>
      <c r="Q22" s="66">
        <f t="shared" si="2"/>
        <v>47820</v>
      </c>
    </row>
    <row r="23" spans="1:18" ht="13.5" x14ac:dyDescent="0.35">
      <c r="A23" s="21"/>
      <c r="B23" s="42" t="s">
        <v>69</v>
      </c>
      <c r="C23" s="248" t="s">
        <v>160</v>
      </c>
      <c r="D23" s="249"/>
      <c r="E23" s="13"/>
      <c r="F23" s="13"/>
      <c r="G23" s="14">
        <v>120000000</v>
      </c>
      <c r="H23" s="8"/>
      <c r="I23" s="9"/>
      <c r="J23" s="12">
        <f>G23/G29*100</f>
        <v>2.943179678749392</v>
      </c>
      <c r="K23" s="10">
        <v>6</v>
      </c>
      <c r="L23" s="10">
        <f t="shared" si="0"/>
        <v>6</v>
      </c>
      <c r="M23" s="10">
        <f t="shared" si="1"/>
        <v>0.17659078072496354</v>
      </c>
      <c r="N23" s="28">
        <v>7677491</v>
      </c>
      <c r="O23" s="11">
        <f t="shared" si="3"/>
        <v>0.17659078072496354</v>
      </c>
      <c r="Q23" s="66">
        <f t="shared" si="2"/>
        <v>112322509</v>
      </c>
      <c r="R23" s="63" t="s">
        <v>165</v>
      </c>
    </row>
    <row r="24" spans="1:18" ht="13.5" x14ac:dyDescent="0.35">
      <c r="A24" s="21"/>
      <c r="B24" s="42" t="s">
        <v>69</v>
      </c>
      <c r="C24" s="248" t="s">
        <v>164</v>
      </c>
      <c r="D24" s="249"/>
      <c r="E24" s="13"/>
      <c r="F24" s="13"/>
      <c r="G24" s="14">
        <v>5000000</v>
      </c>
      <c r="H24" s="8"/>
      <c r="I24" s="9"/>
      <c r="J24" s="12">
        <f>G24/G29*100</f>
        <v>0.12263248661455801</v>
      </c>
      <c r="K24" s="10">
        <v>8</v>
      </c>
      <c r="L24" s="10">
        <f t="shared" si="0"/>
        <v>8</v>
      </c>
      <c r="M24" s="10">
        <f t="shared" si="1"/>
        <v>9.8105989291646413E-3</v>
      </c>
      <c r="N24" s="28">
        <v>378136</v>
      </c>
      <c r="O24" s="11">
        <f t="shared" si="3"/>
        <v>9.8105989291646413E-3</v>
      </c>
      <c r="Q24" s="66">
        <f t="shared" si="2"/>
        <v>4621864</v>
      </c>
    </row>
    <row r="25" spans="1:18" ht="13.5" customHeight="1" x14ac:dyDescent="0.35">
      <c r="A25" s="21"/>
      <c r="B25" s="42" t="s">
        <v>69</v>
      </c>
      <c r="C25" s="248" t="s">
        <v>162</v>
      </c>
      <c r="D25" s="249"/>
      <c r="E25" s="13"/>
      <c r="F25" s="13"/>
      <c r="G25" s="14">
        <v>15000000</v>
      </c>
      <c r="H25" s="8"/>
      <c r="I25" s="9"/>
      <c r="J25" s="12">
        <f>G25/G29*100</f>
        <v>0.367897459843674</v>
      </c>
      <c r="K25" s="10">
        <v>8</v>
      </c>
      <c r="L25" s="10">
        <f t="shared" si="0"/>
        <v>8</v>
      </c>
      <c r="M25" s="10">
        <f t="shared" si="1"/>
        <v>2.943179678749392E-2</v>
      </c>
      <c r="N25" s="28">
        <v>1134417</v>
      </c>
      <c r="O25" s="11">
        <f t="shared" si="3"/>
        <v>2.943179678749392E-2</v>
      </c>
      <c r="Q25" s="66">
        <f t="shared" si="2"/>
        <v>13865583</v>
      </c>
    </row>
    <row r="26" spans="1:18" ht="13.5" x14ac:dyDescent="0.35">
      <c r="A26" s="21"/>
      <c r="B26" s="43" t="s">
        <v>185</v>
      </c>
      <c r="C26" s="124" t="s">
        <v>199</v>
      </c>
      <c r="D26" s="50"/>
      <c r="E26" s="13"/>
      <c r="F26" s="13"/>
      <c r="G26" s="14">
        <v>15172750</v>
      </c>
      <c r="H26" s="8"/>
      <c r="I26" s="9"/>
      <c r="J26" s="12">
        <f>G26/G29*100</f>
        <v>0.37213441225620703</v>
      </c>
      <c r="K26" s="10">
        <v>0</v>
      </c>
      <c r="L26" s="10">
        <f t="shared" ref="L26:L27" si="4">ROUND(N26/G26*100,0)</f>
        <v>0</v>
      </c>
      <c r="M26" s="10">
        <f t="shared" ref="M26:M27" si="5">J26*K26/100</f>
        <v>0</v>
      </c>
      <c r="N26" s="28">
        <v>0</v>
      </c>
      <c r="O26" s="11">
        <f t="shared" ref="O26" si="6">J26*L26/100</f>
        <v>0</v>
      </c>
      <c r="Q26" s="66">
        <f t="shared" si="2"/>
        <v>15172750</v>
      </c>
    </row>
    <row r="27" spans="1:18" ht="13.5" x14ac:dyDescent="0.35">
      <c r="A27" s="21"/>
      <c r="B27" s="43" t="s">
        <v>185</v>
      </c>
      <c r="C27" s="49" t="s">
        <v>201</v>
      </c>
      <c r="D27" s="50"/>
      <c r="E27" s="13"/>
      <c r="F27" s="13"/>
      <c r="G27" s="14">
        <v>857500000</v>
      </c>
      <c r="H27" s="8"/>
      <c r="I27" s="9"/>
      <c r="J27" s="12">
        <f>G27/G29*100</f>
        <v>21.031471454396701</v>
      </c>
      <c r="K27" s="10">
        <v>0</v>
      </c>
      <c r="L27" s="10">
        <f t="shared" si="4"/>
        <v>0</v>
      </c>
      <c r="M27" s="10">
        <f t="shared" si="5"/>
        <v>0</v>
      </c>
      <c r="N27" s="28">
        <v>0</v>
      </c>
      <c r="O27" s="11">
        <f>J27*L27/100</f>
        <v>0</v>
      </c>
      <c r="Q27" s="66">
        <f t="shared" si="2"/>
        <v>857500000</v>
      </c>
    </row>
    <row r="28" spans="1:18" ht="13.5" x14ac:dyDescent="0.35">
      <c r="A28" s="21"/>
      <c r="B28" s="25"/>
      <c r="C28" s="49"/>
      <c r="D28" s="50"/>
      <c r="E28" s="13"/>
      <c r="F28" s="13"/>
      <c r="G28" s="14"/>
      <c r="H28" s="8"/>
      <c r="I28" s="9"/>
      <c r="J28" s="12"/>
      <c r="K28" s="10"/>
      <c r="L28" s="10"/>
      <c r="M28" s="10"/>
      <c r="N28" s="28"/>
      <c r="O28" s="11"/>
      <c r="Q28" s="66">
        <f t="shared" si="2"/>
        <v>0</v>
      </c>
    </row>
    <row r="29" spans="1:18" ht="13.5" thickBot="1" x14ac:dyDescent="0.3">
      <c r="A29" s="245" t="s">
        <v>12</v>
      </c>
      <c r="B29" s="246"/>
      <c r="C29" s="246"/>
      <c r="D29" s="246"/>
      <c r="E29" s="246"/>
      <c r="F29" s="247"/>
      <c r="G29" s="32">
        <f>SUM(G15:G28)</f>
        <v>4077223041</v>
      </c>
      <c r="H29" s="33" t="s">
        <v>19</v>
      </c>
      <c r="I29" s="34"/>
      <c r="J29" s="32">
        <f>SUM(J15:J27)</f>
        <v>100</v>
      </c>
      <c r="K29" s="36"/>
      <c r="L29" s="36"/>
      <c r="M29" s="53">
        <f>SUM(M15:M28)</f>
        <v>5.3489107212665719</v>
      </c>
      <c r="N29" s="71">
        <f>SUM(N15:N28)</f>
        <v>210030452</v>
      </c>
      <c r="O29" s="53">
        <f>SUM(O15:O28)</f>
        <v>5.3489107212665719</v>
      </c>
      <c r="Q29" s="66">
        <f t="shared" si="2"/>
        <v>3867192589</v>
      </c>
    </row>
    <row r="30" spans="1:18" ht="13.5" thickTop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Q30" s="66">
        <f t="shared" si="2"/>
        <v>0</v>
      </c>
    </row>
    <row r="31" spans="1:18" ht="13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23" t="s">
        <v>359</v>
      </c>
      <c r="Q31" s="66">
        <f t="shared" si="2"/>
        <v>0</v>
      </c>
    </row>
    <row r="32" spans="1:18" ht="13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 t="s">
        <v>25</v>
      </c>
      <c r="N32" s="2"/>
      <c r="O32" s="2"/>
      <c r="Q32" s="66">
        <f t="shared" si="2"/>
        <v>0</v>
      </c>
    </row>
    <row r="33" spans="1:17" ht="13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N33" s="2"/>
      <c r="O33" s="2"/>
      <c r="Q33" s="66">
        <f t="shared" si="2"/>
        <v>0</v>
      </c>
    </row>
    <row r="34" spans="1:17" ht="13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N34" s="2"/>
      <c r="O34" s="2"/>
      <c r="Q34" s="66">
        <f t="shared" si="2"/>
        <v>0</v>
      </c>
    </row>
    <row r="35" spans="1:17" ht="13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6" t="s">
        <v>59</v>
      </c>
      <c r="N35" s="2"/>
      <c r="O35" s="2"/>
    </row>
    <row r="36" spans="1:17" ht="13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 t="s">
        <v>202</v>
      </c>
      <c r="N36" s="2"/>
      <c r="O36" s="2"/>
    </row>
    <row r="37" spans="1:17" ht="13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N37" s="2"/>
      <c r="O37" s="2"/>
    </row>
    <row r="38" spans="1:17" ht="13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N38" s="2"/>
      <c r="O38" s="2"/>
    </row>
    <row r="39" spans="1:17" ht="13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N39" s="2"/>
      <c r="O39" s="2"/>
    </row>
    <row r="40" spans="1:17" ht="13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N40" s="2"/>
      <c r="O40" s="2"/>
    </row>
    <row r="41" spans="1:17" ht="13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N41" s="2"/>
      <c r="O41" s="2"/>
    </row>
    <row r="42" spans="1:17" ht="13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N42" s="2"/>
      <c r="O42" s="2"/>
    </row>
    <row r="43" spans="1:17" ht="13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N43" s="2"/>
      <c r="O43" s="2"/>
    </row>
    <row r="44" spans="1:17" ht="13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N44" s="2"/>
      <c r="O44" s="2"/>
    </row>
    <row r="45" spans="1:17" ht="13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N45" s="2"/>
      <c r="O45" s="2"/>
    </row>
    <row r="46" spans="1:17" ht="13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N46" s="2"/>
      <c r="O46" s="2"/>
    </row>
    <row r="47" spans="1:17" ht="13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N47" s="2"/>
      <c r="O47" s="2"/>
    </row>
    <row r="49" spans="1:15" ht="13" x14ac:dyDescent="0.3">
      <c r="A49" s="23" t="s">
        <v>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3" x14ac:dyDescent="0.3">
      <c r="A50" s="1" t="s">
        <v>1</v>
      </c>
      <c r="B50" s="67"/>
      <c r="C50" s="68"/>
      <c r="D50" s="54"/>
    </row>
    <row r="51" spans="1:15" ht="17" x14ac:dyDescent="0.5">
      <c r="A51" s="271" t="s">
        <v>2</v>
      </c>
      <c r="B51" s="271"/>
      <c r="C51" s="271"/>
      <c r="D51" s="271"/>
      <c r="E51" s="271"/>
      <c r="F51" s="271"/>
      <c r="G51" s="271"/>
      <c r="H51" s="271"/>
      <c r="I51" s="271"/>
      <c r="J51" s="271"/>
      <c r="K51" s="271"/>
      <c r="L51" s="271"/>
      <c r="M51" s="271"/>
      <c r="N51" s="271"/>
      <c r="O51" s="271"/>
    </row>
    <row r="52" spans="1:15" ht="17" x14ac:dyDescent="0.5">
      <c r="A52" s="279" t="s">
        <v>46</v>
      </c>
      <c r="B52" s="279"/>
      <c r="C52" s="279"/>
      <c r="D52" s="279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</row>
    <row r="53" spans="1:15" ht="17" x14ac:dyDescent="0.5">
      <c r="A53" s="279" t="s">
        <v>198</v>
      </c>
      <c r="B53" s="279"/>
      <c r="C53" s="279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</row>
    <row r="54" spans="1:15" ht="13" x14ac:dyDescent="0.3">
      <c r="A54" s="3" t="s">
        <v>60</v>
      </c>
      <c r="B54" s="3"/>
      <c r="C54" s="3"/>
      <c r="D54" s="3" t="s">
        <v>68</v>
      </c>
      <c r="E54" s="2"/>
      <c r="F54" s="69"/>
      <c r="G54" s="69"/>
      <c r="H54" s="69"/>
      <c r="I54" s="69"/>
      <c r="J54" s="69"/>
      <c r="K54" s="69"/>
      <c r="L54" s="69"/>
      <c r="M54" s="2"/>
      <c r="N54" s="2"/>
      <c r="O54" s="2"/>
    </row>
    <row r="55" spans="1:15" ht="13" x14ac:dyDescent="0.3">
      <c r="A55" s="3" t="s">
        <v>87</v>
      </c>
      <c r="B55" s="3"/>
      <c r="C55" s="3"/>
      <c r="D55" s="22" t="s">
        <v>203</v>
      </c>
      <c r="E55" s="7"/>
      <c r="F55" s="22"/>
      <c r="G55" s="22"/>
      <c r="H55" s="22"/>
      <c r="I55" s="22"/>
      <c r="J55" s="22"/>
      <c r="K55" s="70"/>
      <c r="L55" s="22"/>
      <c r="M55" s="22"/>
      <c r="N55" s="22"/>
      <c r="O55" s="22"/>
    </row>
    <row r="56" spans="1:15" ht="14" thickBot="1" x14ac:dyDescent="0.4">
      <c r="A56" s="3" t="s">
        <v>61</v>
      </c>
      <c r="B56" s="3"/>
      <c r="C56" s="3"/>
      <c r="D56" s="3" t="s">
        <v>24</v>
      </c>
      <c r="E56" s="2"/>
      <c r="F56" s="2"/>
      <c r="G56" s="2"/>
      <c r="H56" s="2"/>
      <c r="I56" s="2"/>
      <c r="J56" s="2"/>
      <c r="K56" s="2"/>
      <c r="L56" s="253" t="s">
        <v>302</v>
      </c>
      <c r="M56" s="253"/>
      <c r="N56" s="253"/>
      <c r="O56" s="253"/>
    </row>
    <row r="57" spans="1:15" ht="13.5" thickTop="1" x14ac:dyDescent="0.3">
      <c r="A57" s="254" t="s">
        <v>3</v>
      </c>
      <c r="B57" s="257" t="s">
        <v>4</v>
      </c>
      <c r="C57" s="258"/>
      <c r="D57" s="259"/>
      <c r="E57" s="266" t="s">
        <v>5</v>
      </c>
      <c r="F57" s="267"/>
      <c r="G57" s="268" t="s">
        <v>62</v>
      </c>
      <c r="H57" s="268" t="s">
        <v>63</v>
      </c>
      <c r="I57" s="268" t="s">
        <v>6</v>
      </c>
      <c r="J57" s="268" t="s">
        <v>64</v>
      </c>
      <c r="K57" s="272" t="s">
        <v>48</v>
      </c>
      <c r="L57" s="273"/>
      <c r="M57" s="266" t="s">
        <v>65</v>
      </c>
      <c r="N57" s="274"/>
      <c r="O57" s="275"/>
    </row>
    <row r="58" spans="1:15" ht="13" x14ac:dyDescent="0.3">
      <c r="A58" s="255"/>
      <c r="B58" s="260"/>
      <c r="C58" s="261"/>
      <c r="D58" s="262"/>
      <c r="E58" s="276" t="s">
        <v>7</v>
      </c>
      <c r="F58" s="276" t="s">
        <v>8</v>
      </c>
      <c r="G58" s="269"/>
      <c r="H58" s="269"/>
      <c r="I58" s="269"/>
      <c r="J58" s="269"/>
      <c r="K58" s="276" t="s">
        <v>47</v>
      </c>
      <c r="L58" s="276" t="s">
        <v>9</v>
      </c>
      <c r="M58" s="276" t="s">
        <v>66</v>
      </c>
      <c r="N58" s="277" t="s">
        <v>9</v>
      </c>
      <c r="O58" s="278"/>
    </row>
    <row r="59" spans="1:15" ht="13" x14ac:dyDescent="0.3">
      <c r="A59" s="256"/>
      <c r="B59" s="263"/>
      <c r="C59" s="264"/>
      <c r="D59" s="265"/>
      <c r="E59" s="270"/>
      <c r="F59" s="270"/>
      <c r="G59" s="270"/>
      <c r="H59" s="270"/>
      <c r="I59" s="270"/>
      <c r="J59" s="270"/>
      <c r="K59" s="270"/>
      <c r="L59" s="270"/>
      <c r="M59" s="270"/>
      <c r="N59" s="4" t="s">
        <v>10</v>
      </c>
      <c r="O59" s="5" t="s">
        <v>11</v>
      </c>
    </row>
    <row r="60" spans="1:15" ht="13" x14ac:dyDescent="0.3">
      <c r="A60" s="18" t="s">
        <v>43</v>
      </c>
      <c r="B60" s="250" t="s">
        <v>44</v>
      </c>
      <c r="C60" s="251"/>
      <c r="D60" s="252"/>
      <c r="E60" s="16" t="s">
        <v>45</v>
      </c>
      <c r="F60" s="16" t="s">
        <v>39</v>
      </c>
      <c r="G60" s="16" t="s">
        <v>40</v>
      </c>
      <c r="H60" s="16" t="s">
        <v>33</v>
      </c>
      <c r="I60" s="16" t="s">
        <v>41</v>
      </c>
      <c r="J60" s="16" t="s">
        <v>42</v>
      </c>
      <c r="K60" s="16" t="s">
        <v>34</v>
      </c>
      <c r="L60" s="16" t="s">
        <v>35</v>
      </c>
      <c r="M60" s="16" t="s">
        <v>36</v>
      </c>
      <c r="N60" s="16" t="s">
        <v>37</v>
      </c>
      <c r="O60" s="17" t="s">
        <v>38</v>
      </c>
    </row>
    <row r="61" spans="1:15" ht="13.5" x14ac:dyDescent="0.35">
      <c r="A61" s="21" t="s">
        <v>88</v>
      </c>
      <c r="B61" s="24" t="s">
        <v>204</v>
      </c>
      <c r="C61" s="29"/>
      <c r="D61" s="30"/>
      <c r="E61" s="13"/>
      <c r="F61" s="13"/>
      <c r="G61" s="14"/>
      <c r="H61" s="8"/>
      <c r="I61" s="9"/>
      <c r="J61" s="12"/>
      <c r="K61" s="31"/>
      <c r="L61" s="10"/>
      <c r="M61" s="10"/>
      <c r="N61" s="14"/>
      <c r="O61" s="11"/>
    </row>
    <row r="62" spans="1:15" ht="13.5" x14ac:dyDescent="0.35">
      <c r="A62" s="21"/>
      <c r="B62" s="42">
        <v>1</v>
      </c>
      <c r="C62" s="248" t="s">
        <v>190</v>
      </c>
      <c r="D62" s="249"/>
      <c r="E62" s="13"/>
      <c r="F62" s="13"/>
      <c r="G62" s="14"/>
      <c r="H62" s="8"/>
      <c r="I62" s="9"/>
      <c r="J62" s="12"/>
      <c r="K62" s="10"/>
      <c r="L62" s="10"/>
      <c r="M62" s="10"/>
      <c r="N62" s="28"/>
      <c r="O62" s="11"/>
    </row>
    <row r="63" spans="1:15" ht="13.5" x14ac:dyDescent="0.35">
      <c r="A63" s="21"/>
      <c r="B63" s="42"/>
      <c r="C63" s="248" t="s">
        <v>206</v>
      </c>
      <c r="D63" s="249"/>
      <c r="E63" s="13"/>
      <c r="F63" s="13"/>
      <c r="G63" s="14">
        <v>820000</v>
      </c>
      <c r="H63" s="8"/>
      <c r="I63" s="9"/>
      <c r="J63" s="12">
        <f>G63/G76*100</f>
        <v>27.333333333333332</v>
      </c>
      <c r="K63" s="10">
        <v>0</v>
      </c>
      <c r="L63" s="10">
        <f>ROUND(N63/G63*100,0)</f>
        <v>0</v>
      </c>
      <c r="M63" s="10">
        <f>J63*K63/100</f>
        <v>0</v>
      </c>
      <c r="N63" s="28">
        <v>0</v>
      </c>
      <c r="O63" s="11">
        <f>J63*L63/100</f>
        <v>0</v>
      </c>
    </row>
    <row r="64" spans="1:15" ht="13.5" x14ac:dyDescent="0.35">
      <c r="A64" s="21"/>
      <c r="B64" s="42">
        <v>2</v>
      </c>
      <c r="C64" s="248" t="s">
        <v>215</v>
      </c>
      <c r="D64" s="249"/>
      <c r="E64" s="13"/>
      <c r="F64" s="13"/>
      <c r="G64" s="14"/>
      <c r="H64" s="8"/>
      <c r="I64" s="9"/>
      <c r="J64" s="12"/>
      <c r="K64" s="10"/>
      <c r="L64" s="10"/>
      <c r="M64" s="10"/>
      <c r="N64" s="28"/>
      <c r="O64" s="11"/>
    </row>
    <row r="65" spans="1:15" ht="13.5" x14ac:dyDescent="0.35">
      <c r="A65" s="21"/>
      <c r="B65" s="42"/>
      <c r="C65" s="248" t="s">
        <v>208</v>
      </c>
      <c r="D65" s="249"/>
      <c r="E65" s="13"/>
      <c r="F65" s="13"/>
      <c r="G65" s="14">
        <v>950000</v>
      </c>
      <c r="H65" s="8"/>
      <c r="I65" s="9"/>
      <c r="J65" s="12">
        <f>G65/G76*100</f>
        <v>31.666666666666664</v>
      </c>
      <c r="K65" s="10">
        <v>0</v>
      </c>
      <c r="L65" s="10">
        <f>ROUND(N65/G65*100,0)</f>
        <v>0</v>
      </c>
      <c r="M65" s="10">
        <f>J65*K65/100</f>
        <v>0</v>
      </c>
      <c r="N65" s="28">
        <v>0</v>
      </c>
      <c r="O65" s="11">
        <f>J65*L65/100</f>
        <v>0</v>
      </c>
    </row>
    <row r="66" spans="1:15" ht="13.5" x14ac:dyDescent="0.35">
      <c r="A66" s="21"/>
      <c r="B66" s="42">
        <v>3</v>
      </c>
      <c r="C66" s="248" t="s">
        <v>209</v>
      </c>
      <c r="D66" s="249"/>
      <c r="E66" s="13"/>
      <c r="F66" s="13"/>
      <c r="G66" s="14"/>
      <c r="H66" s="8"/>
      <c r="I66" s="9"/>
      <c r="J66" s="12"/>
      <c r="K66" s="10"/>
      <c r="L66" s="10"/>
      <c r="M66" s="10"/>
      <c r="N66" s="28"/>
      <c r="O66" s="11"/>
    </row>
    <row r="67" spans="1:15" ht="13.5" x14ac:dyDescent="0.35">
      <c r="A67" s="21"/>
      <c r="B67" s="42"/>
      <c r="C67" s="248" t="s">
        <v>210</v>
      </c>
      <c r="D67" s="249"/>
      <c r="E67" s="13"/>
      <c r="F67" s="13"/>
      <c r="G67" s="14">
        <v>1230000</v>
      </c>
      <c r="H67" s="8"/>
      <c r="I67" s="9"/>
      <c r="J67" s="12">
        <f>G67/G76*100</f>
        <v>41</v>
      </c>
      <c r="K67" s="10">
        <v>0</v>
      </c>
      <c r="L67" s="10">
        <f>ROUND(N67/G67*100,0)</f>
        <v>0</v>
      </c>
      <c r="M67" s="10">
        <f>J67*K67/100</f>
        <v>0</v>
      </c>
      <c r="N67" s="28">
        <v>0</v>
      </c>
      <c r="O67" s="11">
        <f>J67*L67/100</f>
        <v>0</v>
      </c>
    </row>
    <row r="68" spans="1:15" ht="13.5" x14ac:dyDescent="0.35">
      <c r="A68" s="21"/>
      <c r="B68" s="42"/>
      <c r="C68" s="248"/>
      <c r="D68" s="249"/>
      <c r="E68" s="13"/>
      <c r="F68" s="13"/>
      <c r="G68" s="14"/>
      <c r="H68" s="8"/>
      <c r="I68" s="9"/>
      <c r="J68" s="12"/>
      <c r="K68" s="10"/>
      <c r="L68" s="10"/>
      <c r="M68" s="10"/>
      <c r="N68" s="28"/>
      <c r="O68" s="11"/>
    </row>
    <row r="69" spans="1:15" ht="13.5" x14ac:dyDescent="0.35">
      <c r="A69" s="21"/>
      <c r="B69" s="42"/>
      <c r="C69" s="248"/>
      <c r="D69" s="249"/>
      <c r="E69" s="13"/>
      <c r="F69" s="13"/>
      <c r="G69" s="14"/>
      <c r="H69" s="8"/>
      <c r="I69" s="9"/>
      <c r="J69" s="12"/>
      <c r="K69" s="10"/>
      <c r="L69" s="10"/>
      <c r="M69" s="10"/>
      <c r="N69" s="28"/>
      <c r="O69" s="11"/>
    </row>
    <row r="70" spans="1:15" ht="13.5" x14ac:dyDescent="0.35">
      <c r="A70" s="21"/>
      <c r="B70" s="42"/>
      <c r="C70" s="248"/>
      <c r="D70" s="249"/>
      <c r="E70" s="13"/>
      <c r="F70" s="13"/>
      <c r="G70" s="14"/>
      <c r="H70" s="8"/>
      <c r="I70" s="9"/>
      <c r="J70" s="12"/>
      <c r="K70" s="10"/>
      <c r="L70" s="10"/>
      <c r="M70" s="10"/>
      <c r="N70" s="28"/>
      <c r="O70" s="11"/>
    </row>
    <row r="71" spans="1:15" ht="13.5" x14ac:dyDescent="0.35">
      <c r="A71" s="21"/>
      <c r="B71" s="42"/>
      <c r="C71" s="248"/>
      <c r="D71" s="249"/>
      <c r="E71" s="13"/>
      <c r="F71" s="13"/>
      <c r="G71" s="14"/>
      <c r="H71" s="8"/>
      <c r="I71" s="9"/>
      <c r="J71" s="12"/>
      <c r="K71" s="10"/>
      <c r="L71" s="10"/>
      <c r="M71" s="10"/>
      <c r="N71" s="28"/>
      <c r="O71" s="11"/>
    </row>
    <row r="72" spans="1:15" ht="13.5" x14ac:dyDescent="0.35">
      <c r="A72" s="21"/>
      <c r="B72" s="42"/>
      <c r="C72" s="248"/>
      <c r="D72" s="249"/>
      <c r="E72" s="13"/>
      <c r="F72" s="13"/>
      <c r="G72" s="14"/>
      <c r="H72" s="8"/>
      <c r="I72" s="9"/>
      <c r="J72" s="12"/>
      <c r="K72" s="10"/>
      <c r="L72" s="10"/>
      <c r="M72" s="10"/>
      <c r="N72" s="28"/>
      <c r="O72" s="11"/>
    </row>
    <row r="73" spans="1:15" ht="13.5" x14ac:dyDescent="0.35">
      <c r="A73" s="21"/>
      <c r="B73" s="43"/>
      <c r="C73" s="124"/>
      <c r="D73" s="50"/>
      <c r="E73" s="13"/>
      <c r="F73" s="13"/>
      <c r="G73" s="14"/>
      <c r="H73" s="8"/>
      <c r="I73" s="9"/>
      <c r="J73" s="12"/>
      <c r="K73" s="10"/>
      <c r="L73" s="10"/>
      <c r="M73" s="10"/>
      <c r="N73" s="28"/>
      <c r="O73" s="11"/>
    </row>
    <row r="74" spans="1:15" ht="13.5" x14ac:dyDescent="0.35">
      <c r="A74" s="21"/>
      <c r="B74" s="43"/>
      <c r="C74" s="49"/>
      <c r="D74" s="50"/>
      <c r="E74" s="13"/>
      <c r="F74" s="13"/>
      <c r="G74" s="14"/>
      <c r="H74" s="8"/>
      <c r="I74" s="9"/>
      <c r="J74" s="12"/>
      <c r="K74" s="10"/>
      <c r="L74" s="10"/>
      <c r="M74" s="10"/>
      <c r="N74" s="28"/>
      <c r="O74" s="11"/>
    </row>
    <row r="75" spans="1:15" ht="13.5" x14ac:dyDescent="0.35">
      <c r="A75" s="21"/>
      <c r="B75" s="25"/>
      <c r="C75" s="49"/>
      <c r="D75" s="50"/>
      <c r="E75" s="13"/>
      <c r="F75" s="13"/>
      <c r="G75" s="14"/>
      <c r="H75" s="8"/>
      <c r="I75" s="9"/>
      <c r="J75" s="12"/>
      <c r="K75" s="10"/>
      <c r="L75" s="10"/>
      <c r="M75" s="10"/>
      <c r="N75" s="28"/>
      <c r="O75" s="11"/>
    </row>
    <row r="76" spans="1:15" ht="13.5" thickBot="1" x14ac:dyDescent="0.3">
      <c r="A76" s="245" t="s">
        <v>12</v>
      </c>
      <c r="B76" s="246"/>
      <c r="C76" s="246"/>
      <c r="D76" s="246"/>
      <c r="E76" s="246"/>
      <c r="F76" s="247"/>
      <c r="G76" s="32">
        <f>SUM(G62:G75)</f>
        <v>3000000</v>
      </c>
      <c r="H76" s="33" t="s">
        <v>19</v>
      </c>
      <c r="I76" s="34"/>
      <c r="J76" s="32">
        <f>SUM(J62:J67)</f>
        <v>100</v>
      </c>
      <c r="K76" s="36"/>
      <c r="L76" s="36"/>
      <c r="M76" s="53">
        <f>SUM(M62:M75)</f>
        <v>0</v>
      </c>
      <c r="N76" s="71">
        <f>SUM(N62:N75)</f>
        <v>0</v>
      </c>
      <c r="O76" s="53">
        <f>SUM(O62:O75)</f>
        <v>0</v>
      </c>
    </row>
    <row r="77" spans="1:15" ht="13.5" thickTop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ht="13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23" t="s">
        <v>359</v>
      </c>
    </row>
    <row r="79" spans="1:15" ht="13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 t="s">
        <v>25</v>
      </c>
      <c r="N79" s="2"/>
      <c r="O79" s="2"/>
    </row>
    <row r="80" spans="1:15" ht="13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N80" s="2"/>
      <c r="O80" s="2"/>
    </row>
    <row r="81" spans="1:15" ht="13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N81" s="2"/>
      <c r="O81" s="2"/>
    </row>
    <row r="82" spans="1:15" ht="13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6" t="s">
        <v>59</v>
      </c>
      <c r="N82" s="2"/>
      <c r="O82" s="2"/>
    </row>
    <row r="83" spans="1:15" ht="13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 t="s">
        <v>202</v>
      </c>
      <c r="N83" s="2"/>
      <c r="O83" s="2"/>
    </row>
    <row r="84" spans="1:15" ht="13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N84" s="2"/>
      <c r="O84" s="2"/>
    </row>
    <row r="85" spans="1:15" ht="13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N85" s="2"/>
      <c r="O85" s="2"/>
    </row>
    <row r="86" spans="1:15" ht="13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N86" s="2"/>
      <c r="O86" s="2"/>
    </row>
    <row r="87" spans="1:15" ht="13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N87" s="2"/>
      <c r="O87" s="2"/>
    </row>
    <row r="88" spans="1:15" ht="13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N88" s="2"/>
      <c r="O88" s="2"/>
    </row>
    <row r="89" spans="1:15" ht="13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N89" s="2"/>
      <c r="O89" s="2"/>
    </row>
    <row r="90" spans="1:15" ht="13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N90" s="2"/>
      <c r="O90" s="2"/>
    </row>
    <row r="91" spans="1:15" ht="13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N91" s="2"/>
      <c r="O91" s="2"/>
    </row>
    <row r="92" spans="1:15" ht="13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N92" s="2"/>
      <c r="O92" s="2"/>
    </row>
    <row r="93" spans="1:15" ht="13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N93" s="2"/>
      <c r="O93" s="2"/>
    </row>
    <row r="94" spans="1:15" ht="13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N94" s="2"/>
      <c r="O94" s="2"/>
    </row>
    <row r="95" spans="1:15" ht="13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N95" s="2"/>
      <c r="O95" s="2"/>
    </row>
    <row r="97" spans="1:15" ht="13" x14ac:dyDescent="0.3">
      <c r="A97" s="23" t="s">
        <v>0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3" x14ac:dyDescent="0.3">
      <c r="A98" s="1" t="s">
        <v>1</v>
      </c>
      <c r="B98" s="67"/>
      <c r="C98" s="68"/>
      <c r="D98" s="54"/>
    </row>
    <row r="99" spans="1:15" ht="17" x14ac:dyDescent="0.5">
      <c r="A99" s="271" t="s">
        <v>2</v>
      </c>
      <c r="B99" s="271"/>
      <c r="C99" s="271"/>
      <c r="D99" s="271"/>
      <c r="E99" s="271"/>
      <c r="F99" s="271"/>
      <c r="G99" s="271"/>
      <c r="H99" s="271"/>
      <c r="I99" s="271"/>
      <c r="J99" s="271"/>
      <c r="K99" s="271"/>
      <c r="L99" s="271"/>
      <c r="M99" s="271"/>
      <c r="N99" s="271"/>
      <c r="O99" s="271"/>
    </row>
    <row r="100" spans="1:15" ht="17" x14ac:dyDescent="0.5">
      <c r="A100" s="279" t="s">
        <v>46</v>
      </c>
      <c r="B100" s="279"/>
      <c r="C100" s="279"/>
      <c r="D100" s="279"/>
      <c r="E100" s="279"/>
      <c r="F100" s="279"/>
      <c r="G100" s="279"/>
      <c r="H100" s="279"/>
      <c r="I100" s="279"/>
      <c r="J100" s="279"/>
      <c r="K100" s="279"/>
      <c r="L100" s="279"/>
      <c r="M100" s="279"/>
      <c r="N100" s="279"/>
      <c r="O100" s="279"/>
    </row>
    <row r="101" spans="1:15" ht="17" x14ac:dyDescent="0.5">
      <c r="A101" s="279" t="s">
        <v>198</v>
      </c>
      <c r="B101" s="279"/>
      <c r="C101" s="279"/>
      <c r="D101" s="279"/>
      <c r="E101" s="279"/>
      <c r="F101" s="279"/>
      <c r="G101" s="279"/>
      <c r="H101" s="279"/>
      <c r="I101" s="279"/>
      <c r="J101" s="279"/>
      <c r="K101" s="279"/>
      <c r="L101" s="279"/>
      <c r="M101" s="279"/>
      <c r="N101" s="279"/>
      <c r="O101" s="279"/>
    </row>
    <row r="102" spans="1:15" ht="13" x14ac:dyDescent="0.3">
      <c r="A102" s="3" t="s">
        <v>60</v>
      </c>
      <c r="B102" s="3"/>
      <c r="C102" s="3"/>
      <c r="D102" s="3" t="s">
        <v>68</v>
      </c>
      <c r="E102" s="2"/>
      <c r="F102" s="69"/>
      <c r="G102" s="69"/>
      <c r="H102" s="69"/>
      <c r="I102" s="69"/>
      <c r="J102" s="69"/>
      <c r="K102" s="69"/>
      <c r="L102" s="69"/>
      <c r="M102" s="2"/>
      <c r="N102" s="2"/>
      <c r="O102" s="2"/>
    </row>
    <row r="103" spans="1:15" ht="13" x14ac:dyDescent="0.3">
      <c r="A103" s="3" t="s">
        <v>87</v>
      </c>
      <c r="B103" s="3"/>
      <c r="C103" s="3"/>
      <c r="D103" s="22" t="s">
        <v>211</v>
      </c>
      <c r="E103" s="7"/>
      <c r="F103" s="22"/>
      <c r="G103" s="22"/>
      <c r="H103" s="22"/>
      <c r="I103" s="22"/>
      <c r="J103" s="22"/>
      <c r="K103" s="70"/>
      <c r="L103" s="22"/>
      <c r="M103" s="22"/>
      <c r="N103" s="22"/>
      <c r="O103" s="22"/>
    </row>
    <row r="104" spans="1:15" ht="14" thickBot="1" x14ac:dyDescent="0.4">
      <c r="A104" s="3" t="s">
        <v>61</v>
      </c>
      <c r="B104" s="3"/>
      <c r="C104" s="3"/>
      <c r="D104" s="3" t="s">
        <v>24</v>
      </c>
      <c r="E104" s="2"/>
      <c r="F104" s="2"/>
      <c r="G104" s="2"/>
      <c r="H104" s="2"/>
      <c r="I104" s="2"/>
      <c r="J104" s="2"/>
      <c r="K104" s="2"/>
      <c r="L104" s="253" t="s">
        <v>302</v>
      </c>
      <c r="M104" s="253"/>
      <c r="N104" s="253"/>
      <c r="O104" s="253"/>
    </row>
    <row r="105" spans="1:15" ht="13.5" thickTop="1" x14ac:dyDescent="0.3">
      <c r="A105" s="254" t="s">
        <v>3</v>
      </c>
      <c r="B105" s="257" t="s">
        <v>4</v>
      </c>
      <c r="C105" s="258"/>
      <c r="D105" s="259"/>
      <c r="E105" s="266" t="s">
        <v>5</v>
      </c>
      <c r="F105" s="267"/>
      <c r="G105" s="268" t="s">
        <v>62</v>
      </c>
      <c r="H105" s="268" t="s">
        <v>63</v>
      </c>
      <c r="I105" s="268" t="s">
        <v>6</v>
      </c>
      <c r="J105" s="268" t="s">
        <v>64</v>
      </c>
      <c r="K105" s="272" t="s">
        <v>48</v>
      </c>
      <c r="L105" s="273"/>
      <c r="M105" s="266" t="s">
        <v>65</v>
      </c>
      <c r="N105" s="274"/>
      <c r="O105" s="275"/>
    </row>
    <row r="106" spans="1:15" ht="13" x14ac:dyDescent="0.3">
      <c r="A106" s="255"/>
      <c r="B106" s="260"/>
      <c r="C106" s="261"/>
      <c r="D106" s="262"/>
      <c r="E106" s="276" t="s">
        <v>7</v>
      </c>
      <c r="F106" s="276" t="s">
        <v>8</v>
      </c>
      <c r="G106" s="269"/>
      <c r="H106" s="269"/>
      <c r="I106" s="269"/>
      <c r="J106" s="269"/>
      <c r="K106" s="276" t="s">
        <v>47</v>
      </c>
      <c r="L106" s="276" t="s">
        <v>9</v>
      </c>
      <c r="M106" s="276" t="s">
        <v>66</v>
      </c>
      <c r="N106" s="277" t="s">
        <v>9</v>
      </c>
      <c r="O106" s="278"/>
    </row>
    <row r="107" spans="1:15" ht="13" x14ac:dyDescent="0.3">
      <c r="A107" s="256"/>
      <c r="B107" s="263"/>
      <c r="C107" s="264"/>
      <c r="D107" s="265"/>
      <c r="E107" s="270"/>
      <c r="F107" s="270"/>
      <c r="G107" s="270"/>
      <c r="H107" s="270"/>
      <c r="I107" s="270"/>
      <c r="J107" s="270"/>
      <c r="K107" s="270"/>
      <c r="L107" s="270"/>
      <c r="M107" s="270"/>
      <c r="N107" s="4" t="s">
        <v>10</v>
      </c>
      <c r="O107" s="5" t="s">
        <v>11</v>
      </c>
    </row>
    <row r="108" spans="1:15" ht="13" x14ac:dyDescent="0.3">
      <c r="A108" s="18" t="s">
        <v>43</v>
      </c>
      <c r="B108" s="250" t="s">
        <v>44</v>
      </c>
      <c r="C108" s="251"/>
      <c r="D108" s="252"/>
      <c r="E108" s="16" t="s">
        <v>45</v>
      </c>
      <c r="F108" s="16" t="s">
        <v>39</v>
      </c>
      <c r="G108" s="16" t="s">
        <v>40</v>
      </c>
      <c r="H108" s="16" t="s">
        <v>33</v>
      </c>
      <c r="I108" s="16" t="s">
        <v>41</v>
      </c>
      <c r="J108" s="16" t="s">
        <v>42</v>
      </c>
      <c r="K108" s="16" t="s">
        <v>34</v>
      </c>
      <c r="L108" s="16" t="s">
        <v>35</v>
      </c>
      <c r="M108" s="16" t="s">
        <v>36</v>
      </c>
      <c r="N108" s="16" t="s">
        <v>37</v>
      </c>
      <c r="O108" s="17" t="s">
        <v>38</v>
      </c>
    </row>
    <row r="109" spans="1:15" ht="13.5" x14ac:dyDescent="0.35">
      <c r="A109" s="21" t="s">
        <v>88</v>
      </c>
      <c r="B109" s="24" t="s">
        <v>204</v>
      </c>
      <c r="C109" s="29"/>
      <c r="D109" s="30"/>
      <c r="E109" s="13"/>
      <c r="F109" s="13"/>
      <c r="G109" s="14"/>
      <c r="H109" s="8"/>
      <c r="I109" s="9"/>
      <c r="J109" s="12"/>
      <c r="K109" s="31"/>
      <c r="L109" s="10"/>
      <c r="M109" s="10"/>
      <c r="N109" s="14"/>
      <c r="O109" s="11"/>
    </row>
    <row r="110" spans="1:15" ht="13.5" x14ac:dyDescent="0.35">
      <c r="A110" s="21"/>
      <c r="B110" s="42">
        <v>1</v>
      </c>
      <c r="C110" s="248" t="s">
        <v>205</v>
      </c>
      <c r="D110" s="249"/>
      <c r="E110" s="13"/>
      <c r="F110" s="13"/>
      <c r="G110" s="14"/>
      <c r="H110" s="8"/>
      <c r="I110" s="9"/>
      <c r="J110" s="12"/>
      <c r="K110" s="10"/>
      <c r="L110" s="10"/>
      <c r="M110" s="10"/>
      <c r="N110" s="28"/>
      <c r="O110" s="11"/>
    </row>
    <row r="111" spans="1:15" ht="13.5" x14ac:dyDescent="0.35">
      <c r="A111" s="21"/>
      <c r="B111" s="42"/>
      <c r="C111" s="248" t="s">
        <v>206</v>
      </c>
      <c r="D111" s="249"/>
      <c r="E111" s="13"/>
      <c r="F111" s="13"/>
      <c r="G111" s="14">
        <v>1640000</v>
      </c>
      <c r="H111" s="8"/>
      <c r="I111" s="9"/>
      <c r="J111" s="12">
        <f>G111/G124*100</f>
        <v>54.666666666666664</v>
      </c>
      <c r="K111" s="10">
        <v>0</v>
      </c>
      <c r="L111" s="10">
        <f>ROUND(N111/G111*100,0)</f>
        <v>0</v>
      </c>
      <c r="M111" s="10">
        <f>J111*K111/100</f>
        <v>0</v>
      </c>
      <c r="N111" s="28">
        <v>0</v>
      </c>
      <c r="O111" s="11">
        <f>J111*L111/100</f>
        <v>0</v>
      </c>
    </row>
    <row r="112" spans="1:15" ht="13.5" x14ac:dyDescent="0.35">
      <c r="A112" s="21"/>
      <c r="B112" s="42">
        <v>2</v>
      </c>
      <c r="C112" s="248" t="s">
        <v>207</v>
      </c>
      <c r="D112" s="249"/>
      <c r="E112" s="13"/>
      <c r="F112" s="13"/>
      <c r="G112" s="14"/>
      <c r="H112" s="8"/>
      <c r="I112" s="9"/>
      <c r="J112" s="12"/>
      <c r="K112" s="10"/>
      <c r="L112" s="10"/>
      <c r="M112" s="10"/>
      <c r="N112" s="28"/>
      <c r="O112" s="11"/>
    </row>
    <row r="113" spans="1:15" ht="13.5" x14ac:dyDescent="0.35">
      <c r="A113" s="21"/>
      <c r="B113" s="42"/>
      <c r="C113" s="248" t="s">
        <v>208</v>
      </c>
      <c r="D113" s="249"/>
      <c r="E113" s="13"/>
      <c r="F113" s="13"/>
      <c r="G113" s="14">
        <v>1360000</v>
      </c>
      <c r="H113" s="8"/>
      <c r="I113" s="9"/>
      <c r="J113" s="12">
        <f>G113/G124*100</f>
        <v>45.333333333333329</v>
      </c>
      <c r="K113" s="10">
        <v>0</v>
      </c>
      <c r="L113" s="10">
        <f>ROUND(N113/G113*100,0)</f>
        <v>0</v>
      </c>
      <c r="M113" s="10">
        <f>J113*K113/100</f>
        <v>0</v>
      </c>
      <c r="N113" s="28">
        <v>0</v>
      </c>
      <c r="O113" s="11">
        <f>J113*L113/100</f>
        <v>0</v>
      </c>
    </row>
    <row r="114" spans="1:15" ht="13.5" x14ac:dyDescent="0.35">
      <c r="A114" s="21"/>
      <c r="B114" s="42"/>
      <c r="C114" s="248"/>
      <c r="D114" s="249"/>
      <c r="E114" s="13"/>
      <c r="F114" s="13"/>
      <c r="G114" s="14"/>
      <c r="H114" s="8"/>
      <c r="I114" s="9"/>
      <c r="J114" s="12"/>
      <c r="K114" s="10"/>
      <c r="L114" s="10"/>
      <c r="M114" s="10"/>
      <c r="N114" s="28"/>
      <c r="O114" s="11"/>
    </row>
    <row r="115" spans="1:15" ht="13.5" x14ac:dyDescent="0.35">
      <c r="A115" s="21"/>
      <c r="B115" s="42"/>
      <c r="C115" s="248"/>
      <c r="D115" s="249"/>
      <c r="E115" s="13"/>
      <c r="F115" s="13"/>
      <c r="G115" s="14"/>
      <c r="H115" s="8"/>
      <c r="I115" s="9"/>
      <c r="J115" s="12"/>
      <c r="K115" s="10"/>
      <c r="L115" s="10"/>
      <c r="M115" s="10"/>
      <c r="N115" s="28"/>
      <c r="O115" s="11"/>
    </row>
    <row r="116" spans="1:15" ht="13.5" x14ac:dyDescent="0.35">
      <c r="A116" s="21"/>
      <c r="B116" s="42"/>
      <c r="C116" s="248"/>
      <c r="D116" s="249"/>
      <c r="E116" s="13"/>
      <c r="F116" s="13"/>
      <c r="G116" s="14"/>
      <c r="H116" s="8"/>
      <c r="I116" s="9"/>
      <c r="J116" s="12"/>
      <c r="K116" s="10"/>
      <c r="L116" s="10"/>
      <c r="M116" s="10"/>
      <c r="N116" s="28"/>
      <c r="O116" s="11"/>
    </row>
    <row r="117" spans="1:15" ht="13.5" x14ac:dyDescent="0.35">
      <c r="A117" s="21"/>
      <c r="B117" s="42"/>
      <c r="C117" s="248"/>
      <c r="D117" s="249"/>
      <c r="E117" s="13"/>
      <c r="F117" s="13"/>
      <c r="G117" s="14"/>
      <c r="H117" s="8"/>
      <c r="I117" s="9"/>
      <c r="J117" s="12"/>
      <c r="K117" s="10"/>
      <c r="L117" s="10"/>
      <c r="M117" s="10"/>
      <c r="N117" s="28"/>
      <c r="O117" s="11"/>
    </row>
    <row r="118" spans="1:15" ht="13.5" x14ac:dyDescent="0.35">
      <c r="A118" s="21"/>
      <c r="B118" s="42"/>
      <c r="C118" s="248"/>
      <c r="D118" s="249"/>
      <c r="E118" s="13"/>
      <c r="F118" s="13"/>
      <c r="G118" s="14"/>
      <c r="H118" s="8"/>
      <c r="I118" s="9"/>
      <c r="J118" s="12"/>
      <c r="K118" s="10"/>
      <c r="L118" s="10"/>
      <c r="M118" s="10"/>
      <c r="N118" s="28"/>
      <c r="O118" s="11"/>
    </row>
    <row r="119" spans="1:15" ht="13.5" x14ac:dyDescent="0.35">
      <c r="A119" s="21"/>
      <c r="B119" s="42"/>
      <c r="C119" s="248"/>
      <c r="D119" s="249"/>
      <c r="E119" s="13"/>
      <c r="F119" s="13"/>
      <c r="G119" s="14"/>
      <c r="H119" s="8"/>
      <c r="I119" s="9"/>
      <c r="J119" s="12"/>
      <c r="K119" s="10"/>
      <c r="L119" s="10"/>
      <c r="M119" s="10"/>
      <c r="N119" s="28"/>
      <c r="O119" s="11"/>
    </row>
    <row r="120" spans="1:15" ht="13.5" x14ac:dyDescent="0.35">
      <c r="A120" s="21"/>
      <c r="B120" s="42"/>
      <c r="C120" s="248"/>
      <c r="D120" s="249"/>
      <c r="E120" s="13"/>
      <c r="F120" s="13"/>
      <c r="G120" s="14"/>
      <c r="H120" s="8"/>
      <c r="I120" s="9"/>
      <c r="J120" s="12"/>
      <c r="K120" s="10"/>
      <c r="L120" s="10"/>
      <c r="M120" s="10"/>
      <c r="N120" s="28"/>
      <c r="O120" s="11"/>
    </row>
    <row r="121" spans="1:15" ht="13.5" x14ac:dyDescent="0.35">
      <c r="A121" s="21"/>
      <c r="B121" s="43"/>
      <c r="C121" s="124"/>
      <c r="D121" s="50"/>
      <c r="E121" s="13"/>
      <c r="F121" s="13"/>
      <c r="G121" s="14"/>
      <c r="H121" s="8"/>
      <c r="I121" s="9"/>
      <c r="J121" s="12"/>
      <c r="K121" s="10"/>
      <c r="L121" s="10"/>
      <c r="M121" s="10"/>
      <c r="N121" s="28"/>
      <c r="O121" s="11"/>
    </row>
    <row r="122" spans="1:15" ht="13.5" x14ac:dyDescent="0.35">
      <c r="A122" s="21"/>
      <c r="B122" s="43"/>
      <c r="C122" s="49"/>
      <c r="D122" s="50"/>
      <c r="E122" s="13"/>
      <c r="F122" s="13"/>
      <c r="G122" s="14"/>
      <c r="H122" s="8"/>
      <c r="I122" s="9"/>
      <c r="J122" s="12"/>
      <c r="K122" s="10"/>
      <c r="L122" s="10"/>
      <c r="M122" s="10"/>
      <c r="N122" s="28"/>
      <c r="O122" s="11"/>
    </row>
    <row r="123" spans="1:15" ht="13.5" x14ac:dyDescent="0.35">
      <c r="A123" s="21"/>
      <c r="B123" s="25"/>
      <c r="C123" s="49"/>
      <c r="D123" s="50"/>
      <c r="E123" s="13"/>
      <c r="F123" s="13"/>
      <c r="G123" s="14"/>
      <c r="H123" s="8"/>
      <c r="I123" s="9"/>
      <c r="J123" s="12"/>
      <c r="K123" s="10"/>
      <c r="L123" s="10"/>
      <c r="M123" s="10"/>
      <c r="N123" s="28"/>
      <c r="O123" s="11"/>
    </row>
    <row r="124" spans="1:15" ht="13.5" thickBot="1" x14ac:dyDescent="0.3">
      <c r="A124" s="245" t="s">
        <v>12</v>
      </c>
      <c r="B124" s="246"/>
      <c r="C124" s="246"/>
      <c r="D124" s="246"/>
      <c r="E124" s="246"/>
      <c r="F124" s="247"/>
      <c r="G124" s="32">
        <f>SUM(G110:G123)</f>
        <v>3000000</v>
      </c>
      <c r="H124" s="33" t="s">
        <v>19</v>
      </c>
      <c r="I124" s="34"/>
      <c r="J124" s="32">
        <f>SUM(J110:J115)</f>
        <v>100</v>
      </c>
      <c r="K124" s="36"/>
      <c r="L124" s="36"/>
      <c r="M124" s="53">
        <f>SUM(M110:M123)</f>
        <v>0</v>
      </c>
      <c r="N124" s="71">
        <f>SUM(N110:N123)</f>
        <v>0</v>
      </c>
      <c r="O124" s="53">
        <f>SUM(O110:O123)</f>
        <v>0</v>
      </c>
    </row>
    <row r="125" spans="1:15" ht="13.5" thickTop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3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23" t="s">
        <v>359</v>
      </c>
    </row>
    <row r="127" spans="1:15" ht="13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 t="s">
        <v>25</v>
      </c>
      <c r="N127" s="2"/>
      <c r="O127" s="2"/>
    </row>
    <row r="128" spans="1:15" ht="13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N128" s="2"/>
      <c r="O128" s="2"/>
    </row>
    <row r="129" spans="1:15" ht="13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N129" s="2"/>
      <c r="O129" s="2"/>
    </row>
    <row r="130" spans="1:15" ht="13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6" t="s">
        <v>59</v>
      </c>
      <c r="N130" s="2"/>
      <c r="O130" s="2"/>
    </row>
    <row r="131" spans="1:15" ht="13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 t="s">
        <v>202</v>
      </c>
      <c r="N131" s="2"/>
      <c r="O131" s="2"/>
    </row>
    <row r="132" spans="1:15" ht="13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N132" s="2"/>
      <c r="O132" s="2"/>
    </row>
    <row r="133" spans="1:15" ht="13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N133" s="2"/>
      <c r="O133" s="2"/>
    </row>
    <row r="134" spans="1:15" ht="13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N134" s="2"/>
      <c r="O134" s="2"/>
    </row>
    <row r="135" spans="1:15" ht="13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N135" s="2"/>
      <c r="O135" s="2"/>
    </row>
    <row r="136" spans="1:15" ht="13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N136" s="2"/>
      <c r="O136" s="2"/>
    </row>
    <row r="137" spans="1:15" ht="13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N137" s="2"/>
      <c r="O137" s="2"/>
    </row>
    <row r="138" spans="1:15" ht="13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N138" s="2"/>
      <c r="O138" s="2"/>
    </row>
    <row r="139" spans="1:15" ht="13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N139" s="2"/>
      <c r="O139" s="2"/>
    </row>
    <row r="140" spans="1:15" ht="13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N140" s="2"/>
      <c r="O140" s="2"/>
    </row>
    <row r="141" spans="1:15" ht="13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N141" s="2"/>
      <c r="O141" s="2"/>
    </row>
    <row r="142" spans="1:15" ht="13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N142" s="2"/>
      <c r="O142" s="2"/>
    </row>
    <row r="143" spans="1:15" ht="13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N143" s="2"/>
      <c r="O143" s="2"/>
    </row>
    <row r="145" spans="1:15" ht="13" x14ac:dyDescent="0.3">
      <c r="A145" s="23" t="s">
        <v>0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3" x14ac:dyDescent="0.3">
      <c r="A146" s="1" t="s">
        <v>1</v>
      </c>
      <c r="B146" s="67"/>
      <c r="C146" s="68"/>
      <c r="D146" s="54"/>
    </row>
    <row r="147" spans="1:15" ht="17" x14ac:dyDescent="0.5">
      <c r="A147" s="271" t="s">
        <v>2</v>
      </c>
      <c r="B147" s="271"/>
      <c r="C147" s="271"/>
      <c r="D147" s="271"/>
      <c r="E147" s="271"/>
      <c r="F147" s="271"/>
      <c r="G147" s="271"/>
      <c r="H147" s="271"/>
      <c r="I147" s="271"/>
      <c r="J147" s="271"/>
      <c r="K147" s="271"/>
      <c r="L147" s="271"/>
      <c r="M147" s="271"/>
      <c r="N147" s="271"/>
      <c r="O147" s="271"/>
    </row>
    <row r="148" spans="1:15" ht="17" x14ac:dyDescent="0.5">
      <c r="A148" s="279" t="s">
        <v>46</v>
      </c>
      <c r="B148" s="279"/>
      <c r="C148" s="279"/>
      <c r="D148" s="279"/>
      <c r="E148" s="279"/>
      <c r="F148" s="279"/>
      <c r="G148" s="279"/>
      <c r="H148" s="279"/>
      <c r="I148" s="279"/>
      <c r="J148" s="279"/>
      <c r="K148" s="279"/>
      <c r="L148" s="279"/>
      <c r="M148" s="279"/>
      <c r="N148" s="279"/>
      <c r="O148" s="279"/>
    </row>
    <row r="149" spans="1:15" ht="17" x14ac:dyDescent="0.5">
      <c r="A149" s="279" t="s">
        <v>198</v>
      </c>
      <c r="B149" s="279"/>
      <c r="C149" s="279"/>
      <c r="D149" s="279"/>
      <c r="E149" s="279"/>
      <c r="F149" s="279"/>
      <c r="G149" s="279"/>
      <c r="H149" s="279"/>
      <c r="I149" s="279"/>
      <c r="J149" s="279"/>
      <c r="K149" s="279"/>
      <c r="L149" s="279"/>
      <c r="M149" s="279"/>
      <c r="N149" s="279"/>
      <c r="O149" s="279"/>
    </row>
    <row r="150" spans="1:15" ht="13" x14ac:dyDescent="0.3">
      <c r="A150" s="3" t="s">
        <v>60</v>
      </c>
      <c r="B150" s="3"/>
      <c r="C150" s="3"/>
      <c r="D150" s="3" t="s">
        <v>68</v>
      </c>
      <c r="E150" s="2"/>
      <c r="F150" s="69"/>
      <c r="G150" s="69"/>
      <c r="H150" s="69"/>
      <c r="I150" s="69"/>
      <c r="J150" s="69"/>
      <c r="K150" s="69"/>
      <c r="L150" s="69"/>
      <c r="M150" s="2"/>
      <c r="N150" s="2"/>
      <c r="O150" s="2"/>
    </row>
    <row r="151" spans="1:15" ht="13" x14ac:dyDescent="0.3">
      <c r="A151" s="3" t="s">
        <v>87</v>
      </c>
      <c r="B151" s="3"/>
      <c r="C151" s="3"/>
      <c r="D151" s="22" t="s">
        <v>111</v>
      </c>
      <c r="E151" s="7"/>
      <c r="F151" s="22"/>
      <c r="G151" s="22"/>
      <c r="H151" s="22"/>
      <c r="I151" s="22"/>
      <c r="J151" s="22"/>
      <c r="K151" s="70"/>
      <c r="L151" s="22"/>
      <c r="M151" s="22"/>
      <c r="N151" s="22"/>
      <c r="O151" s="22"/>
    </row>
    <row r="152" spans="1:15" ht="14" thickBot="1" x14ac:dyDescent="0.4">
      <c r="A152" s="3" t="s">
        <v>61</v>
      </c>
      <c r="B152" s="3"/>
      <c r="C152" s="3"/>
      <c r="D152" s="3" t="s">
        <v>24</v>
      </c>
      <c r="E152" s="2"/>
      <c r="F152" s="2"/>
      <c r="G152" s="2"/>
      <c r="H152" s="2"/>
      <c r="I152" s="2"/>
      <c r="J152" s="2"/>
      <c r="K152" s="2"/>
      <c r="L152" s="253" t="s">
        <v>302</v>
      </c>
      <c r="M152" s="253"/>
      <c r="N152" s="253"/>
      <c r="O152" s="253"/>
    </row>
    <row r="153" spans="1:15" ht="13.5" thickTop="1" x14ac:dyDescent="0.3">
      <c r="A153" s="254" t="s">
        <v>3</v>
      </c>
      <c r="B153" s="257" t="s">
        <v>4</v>
      </c>
      <c r="C153" s="258"/>
      <c r="D153" s="259"/>
      <c r="E153" s="266" t="s">
        <v>5</v>
      </c>
      <c r="F153" s="267"/>
      <c r="G153" s="268" t="s">
        <v>62</v>
      </c>
      <c r="H153" s="268" t="s">
        <v>63</v>
      </c>
      <c r="I153" s="268" t="s">
        <v>6</v>
      </c>
      <c r="J153" s="268" t="s">
        <v>64</v>
      </c>
      <c r="K153" s="272" t="s">
        <v>48</v>
      </c>
      <c r="L153" s="273"/>
      <c r="M153" s="266" t="s">
        <v>65</v>
      </c>
      <c r="N153" s="274"/>
      <c r="O153" s="275"/>
    </row>
    <row r="154" spans="1:15" ht="13" x14ac:dyDescent="0.3">
      <c r="A154" s="255"/>
      <c r="B154" s="260"/>
      <c r="C154" s="261"/>
      <c r="D154" s="262"/>
      <c r="E154" s="276" t="s">
        <v>7</v>
      </c>
      <c r="F154" s="276" t="s">
        <v>8</v>
      </c>
      <c r="G154" s="269"/>
      <c r="H154" s="269"/>
      <c r="I154" s="269"/>
      <c r="J154" s="269"/>
      <c r="K154" s="276" t="s">
        <v>47</v>
      </c>
      <c r="L154" s="276" t="s">
        <v>9</v>
      </c>
      <c r="M154" s="276" t="s">
        <v>66</v>
      </c>
      <c r="N154" s="277" t="s">
        <v>9</v>
      </c>
      <c r="O154" s="278"/>
    </row>
    <row r="155" spans="1:15" ht="13" x14ac:dyDescent="0.3">
      <c r="A155" s="256"/>
      <c r="B155" s="263"/>
      <c r="C155" s="264"/>
      <c r="D155" s="265"/>
      <c r="E155" s="270"/>
      <c r="F155" s="270"/>
      <c r="G155" s="270"/>
      <c r="H155" s="270"/>
      <c r="I155" s="270"/>
      <c r="J155" s="270"/>
      <c r="K155" s="270"/>
      <c r="L155" s="270"/>
      <c r="M155" s="270"/>
      <c r="N155" s="4" t="s">
        <v>10</v>
      </c>
      <c r="O155" s="5" t="s">
        <v>11</v>
      </c>
    </row>
    <row r="156" spans="1:15" ht="13" x14ac:dyDescent="0.3">
      <c r="A156" s="18" t="s">
        <v>43</v>
      </c>
      <c r="B156" s="250" t="s">
        <v>44</v>
      </c>
      <c r="C156" s="251"/>
      <c r="D156" s="252"/>
      <c r="E156" s="16" t="s">
        <v>45</v>
      </c>
      <c r="F156" s="16" t="s">
        <v>39</v>
      </c>
      <c r="G156" s="16" t="s">
        <v>40</v>
      </c>
      <c r="H156" s="16" t="s">
        <v>33</v>
      </c>
      <c r="I156" s="16" t="s">
        <v>41</v>
      </c>
      <c r="J156" s="16" t="s">
        <v>42</v>
      </c>
      <c r="K156" s="16" t="s">
        <v>34</v>
      </c>
      <c r="L156" s="16" t="s">
        <v>35</v>
      </c>
      <c r="M156" s="16" t="s">
        <v>36</v>
      </c>
      <c r="N156" s="16" t="s">
        <v>37</v>
      </c>
      <c r="O156" s="17" t="s">
        <v>38</v>
      </c>
    </row>
    <row r="157" spans="1:15" ht="13.5" x14ac:dyDescent="0.35">
      <c r="A157" s="21" t="s">
        <v>88</v>
      </c>
      <c r="B157" s="24" t="s">
        <v>204</v>
      </c>
      <c r="C157" s="29"/>
      <c r="D157" s="30"/>
      <c r="E157" s="13"/>
      <c r="F157" s="13"/>
      <c r="G157" s="14"/>
      <c r="H157" s="8"/>
      <c r="I157" s="9"/>
      <c r="J157" s="12"/>
      <c r="K157" s="31"/>
      <c r="L157" s="10"/>
      <c r="M157" s="10"/>
      <c r="N157" s="14"/>
      <c r="O157" s="11"/>
    </row>
    <row r="158" spans="1:15" ht="13.5" x14ac:dyDescent="0.35">
      <c r="A158" s="21"/>
      <c r="B158" s="42">
        <v>1</v>
      </c>
      <c r="C158" s="248" t="s">
        <v>190</v>
      </c>
      <c r="D158" s="249"/>
      <c r="E158" s="13"/>
      <c r="F158" s="13"/>
      <c r="G158" s="14"/>
      <c r="H158" s="8"/>
      <c r="I158" s="9"/>
      <c r="J158" s="12"/>
      <c r="K158" s="10"/>
      <c r="L158" s="10"/>
      <c r="M158" s="10"/>
      <c r="N158" s="28"/>
      <c r="O158" s="11"/>
    </row>
    <row r="159" spans="1:15" ht="13.5" x14ac:dyDescent="0.35">
      <c r="A159" s="21"/>
      <c r="B159" s="42"/>
      <c r="C159" s="248" t="s">
        <v>206</v>
      </c>
      <c r="D159" s="249"/>
      <c r="E159" s="13"/>
      <c r="F159" s="13"/>
      <c r="G159" s="14">
        <v>2330000</v>
      </c>
      <c r="H159" s="8"/>
      <c r="I159" s="9"/>
      <c r="J159" s="12">
        <f>G159/G172*100</f>
        <v>77.666666666666657</v>
      </c>
      <c r="K159" s="10">
        <v>0</v>
      </c>
      <c r="L159" s="10">
        <f>ROUND(N159/G159*100,0)</f>
        <v>0</v>
      </c>
      <c r="M159" s="10">
        <f>J159*K159/100</f>
        <v>0</v>
      </c>
      <c r="N159" s="28">
        <v>0</v>
      </c>
      <c r="O159" s="11">
        <f>J159*L159/100</f>
        <v>0</v>
      </c>
    </row>
    <row r="160" spans="1:15" ht="13.5" x14ac:dyDescent="0.35">
      <c r="A160" s="21"/>
      <c r="B160" s="42">
        <v>2</v>
      </c>
      <c r="C160" s="248" t="s">
        <v>215</v>
      </c>
      <c r="D160" s="249"/>
      <c r="E160" s="13"/>
      <c r="F160" s="13"/>
      <c r="G160" s="14"/>
      <c r="H160" s="8"/>
      <c r="I160" s="9"/>
      <c r="J160" s="12"/>
      <c r="K160" s="10"/>
      <c r="L160" s="10"/>
      <c r="M160" s="10"/>
      <c r="N160" s="28"/>
      <c r="O160" s="11"/>
    </row>
    <row r="161" spans="1:15" ht="13.5" x14ac:dyDescent="0.35">
      <c r="A161" s="21"/>
      <c r="B161" s="42"/>
      <c r="C161" s="248" t="s">
        <v>208</v>
      </c>
      <c r="D161" s="249"/>
      <c r="E161" s="13"/>
      <c r="F161" s="13"/>
      <c r="G161" s="14">
        <v>670000</v>
      </c>
      <c r="H161" s="8"/>
      <c r="I161" s="9"/>
      <c r="J161" s="12">
        <f>G161/G172*100</f>
        <v>22.333333333333332</v>
      </c>
      <c r="K161" s="10">
        <v>0</v>
      </c>
      <c r="L161" s="10">
        <f>ROUND(N161/G161*100,0)</f>
        <v>0</v>
      </c>
      <c r="M161" s="10">
        <f>J161*K161/100</f>
        <v>0</v>
      </c>
      <c r="N161" s="28">
        <v>0</v>
      </c>
      <c r="O161" s="11">
        <f>J161*L161/100</f>
        <v>0</v>
      </c>
    </row>
    <row r="162" spans="1:15" ht="13.5" x14ac:dyDescent="0.35">
      <c r="A162" s="21"/>
      <c r="B162" s="42"/>
      <c r="C162" s="248"/>
      <c r="D162" s="249"/>
      <c r="E162" s="13"/>
      <c r="F162" s="13"/>
      <c r="G162" s="14"/>
      <c r="H162" s="8"/>
      <c r="I162" s="9"/>
      <c r="J162" s="12"/>
      <c r="K162" s="10"/>
      <c r="L162" s="10"/>
      <c r="M162" s="10"/>
      <c r="N162" s="28"/>
      <c r="O162" s="11"/>
    </row>
    <row r="163" spans="1:15" ht="13.5" x14ac:dyDescent="0.35">
      <c r="A163" s="21"/>
      <c r="B163" s="42"/>
      <c r="C163" s="248"/>
      <c r="D163" s="249"/>
      <c r="E163" s="13"/>
      <c r="F163" s="13"/>
      <c r="G163" s="14"/>
      <c r="H163" s="8"/>
      <c r="I163" s="9"/>
      <c r="J163" s="12"/>
      <c r="K163" s="10"/>
      <c r="L163" s="10"/>
      <c r="M163" s="10"/>
      <c r="N163" s="28"/>
      <c r="O163" s="11"/>
    </row>
    <row r="164" spans="1:15" ht="13.5" x14ac:dyDescent="0.35">
      <c r="A164" s="21"/>
      <c r="B164" s="42"/>
      <c r="C164" s="248"/>
      <c r="D164" s="249"/>
      <c r="E164" s="13"/>
      <c r="F164" s="13"/>
      <c r="G164" s="14"/>
      <c r="H164" s="8"/>
      <c r="I164" s="9"/>
      <c r="J164" s="12"/>
      <c r="K164" s="10"/>
      <c r="L164" s="10"/>
      <c r="M164" s="10"/>
      <c r="N164" s="28"/>
      <c r="O164" s="11"/>
    </row>
    <row r="165" spans="1:15" ht="13.5" x14ac:dyDescent="0.35">
      <c r="A165" s="21"/>
      <c r="B165" s="42"/>
      <c r="C165" s="248"/>
      <c r="D165" s="249"/>
      <c r="E165" s="13"/>
      <c r="F165" s="13"/>
      <c r="G165" s="14"/>
      <c r="H165" s="8"/>
      <c r="I165" s="9"/>
      <c r="J165" s="12"/>
      <c r="K165" s="10"/>
      <c r="L165" s="10"/>
      <c r="M165" s="10"/>
      <c r="N165" s="28"/>
      <c r="O165" s="11"/>
    </row>
    <row r="166" spans="1:15" ht="13.5" x14ac:dyDescent="0.35">
      <c r="A166" s="21"/>
      <c r="B166" s="42"/>
      <c r="C166" s="248"/>
      <c r="D166" s="249"/>
      <c r="E166" s="13"/>
      <c r="F166" s="13"/>
      <c r="G166" s="14"/>
      <c r="H166" s="8"/>
      <c r="I166" s="9"/>
      <c r="J166" s="12"/>
      <c r="K166" s="10"/>
      <c r="L166" s="10"/>
      <c r="M166" s="10"/>
      <c r="N166" s="28"/>
      <c r="O166" s="11"/>
    </row>
    <row r="167" spans="1:15" ht="13.5" x14ac:dyDescent="0.35">
      <c r="A167" s="21"/>
      <c r="B167" s="42"/>
      <c r="C167" s="248"/>
      <c r="D167" s="249"/>
      <c r="E167" s="13"/>
      <c r="F167" s="13"/>
      <c r="G167" s="14"/>
      <c r="H167" s="8"/>
      <c r="I167" s="9"/>
      <c r="J167" s="12"/>
      <c r="K167" s="10"/>
      <c r="L167" s="10"/>
      <c r="M167" s="10"/>
      <c r="N167" s="28"/>
      <c r="O167" s="11"/>
    </row>
    <row r="168" spans="1:15" ht="13.5" x14ac:dyDescent="0.35">
      <c r="A168" s="21"/>
      <c r="B168" s="42"/>
      <c r="C168" s="248"/>
      <c r="D168" s="249"/>
      <c r="E168" s="13"/>
      <c r="F168" s="13"/>
      <c r="G168" s="14"/>
      <c r="H168" s="8"/>
      <c r="I168" s="9"/>
      <c r="J168" s="12"/>
      <c r="K168" s="10"/>
      <c r="L168" s="10"/>
      <c r="M168" s="10"/>
      <c r="N168" s="28"/>
      <c r="O168" s="11"/>
    </row>
    <row r="169" spans="1:15" ht="13.5" x14ac:dyDescent="0.35">
      <c r="A169" s="21"/>
      <c r="B169" s="43"/>
      <c r="C169" s="124"/>
      <c r="D169" s="50"/>
      <c r="E169" s="13"/>
      <c r="F169" s="13"/>
      <c r="G169" s="14"/>
      <c r="H169" s="8"/>
      <c r="I169" s="9"/>
      <c r="J169" s="12"/>
      <c r="K169" s="10"/>
      <c r="L169" s="10"/>
      <c r="M169" s="10"/>
      <c r="N169" s="28"/>
      <c r="O169" s="11"/>
    </row>
    <row r="170" spans="1:15" ht="13.5" x14ac:dyDescent="0.35">
      <c r="A170" s="21"/>
      <c r="B170" s="43"/>
      <c r="C170" s="49"/>
      <c r="D170" s="50"/>
      <c r="E170" s="13"/>
      <c r="F170" s="13"/>
      <c r="G170" s="14"/>
      <c r="H170" s="8"/>
      <c r="I170" s="9"/>
      <c r="J170" s="12"/>
      <c r="K170" s="10"/>
      <c r="L170" s="10"/>
      <c r="M170" s="10"/>
      <c r="N170" s="28"/>
      <c r="O170" s="11"/>
    </row>
    <row r="171" spans="1:15" ht="13.5" x14ac:dyDescent="0.35">
      <c r="A171" s="21"/>
      <c r="B171" s="25"/>
      <c r="C171" s="49"/>
      <c r="D171" s="50"/>
      <c r="E171" s="13"/>
      <c r="F171" s="13"/>
      <c r="G171" s="14"/>
      <c r="H171" s="8"/>
      <c r="I171" s="9"/>
      <c r="J171" s="12"/>
      <c r="K171" s="10"/>
      <c r="L171" s="10"/>
      <c r="M171" s="10"/>
      <c r="N171" s="28"/>
      <c r="O171" s="11"/>
    </row>
    <row r="172" spans="1:15" ht="13.5" thickBot="1" x14ac:dyDescent="0.3">
      <c r="A172" s="245" t="s">
        <v>12</v>
      </c>
      <c r="B172" s="246"/>
      <c r="C172" s="246"/>
      <c r="D172" s="246"/>
      <c r="E172" s="246"/>
      <c r="F172" s="247"/>
      <c r="G172" s="32">
        <f>SUM(G158:G171)</f>
        <v>3000000</v>
      </c>
      <c r="H172" s="33" t="s">
        <v>19</v>
      </c>
      <c r="I172" s="34"/>
      <c r="J172" s="32">
        <f>SUM(J158:J163)</f>
        <v>99.999999999999986</v>
      </c>
      <c r="K172" s="36"/>
      <c r="L172" s="36"/>
      <c r="M172" s="53">
        <f>SUM(M158:M171)</f>
        <v>0</v>
      </c>
      <c r="N172" s="71">
        <f>SUM(N158:N171)</f>
        <v>0</v>
      </c>
      <c r="O172" s="53">
        <f>SUM(O158:O171)</f>
        <v>0</v>
      </c>
    </row>
    <row r="173" spans="1:15" ht="13.5" thickTop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3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23" t="s">
        <v>359</v>
      </c>
    </row>
    <row r="175" spans="1:15" ht="13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 t="s">
        <v>25</v>
      </c>
      <c r="N175" s="2"/>
      <c r="O175" s="2"/>
    </row>
    <row r="176" spans="1:15" ht="13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N176" s="2"/>
      <c r="O176" s="2"/>
    </row>
    <row r="177" spans="1:15" ht="13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N177" s="2"/>
      <c r="O177" s="2"/>
    </row>
    <row r="178" spans="1:15" ht="13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N178" s="2"/>
      <c r="O178" s="2"/>
    </row>
    <row r="179" spans="1:15" ht="13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6" t="s">
        <v>59</v>
      </c>
      <c r="N179" s="2"/>
      <c r="O179" s="2"/>
    </row>
    <row r="180" spans="1:15" ht="13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 t="s">
        <v>202</v>
      </c>
      <c r="N180" s="2"/>
      <c r="O180" s="2"/>
    </row>
    <row r="181" spans="1:15" ht="13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N181" s="2"/>
      <c r="O181" s="2"/>
    </row>
    <row r="182" spans="1:15" ht="13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N182" s="2"/>
      <c r="O182" s="2"/>
    </row>
    <row r="183" spans="1:15" ht="13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N183" s="2"/>
      <c r="O183" s="2"/>
    </row>
    <row r="184" spans="1:15" ht="13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N184" s="2"/>
      <c r="O184" s="2"/>
    </row>
    <row r="185" spans="1:15" ht="13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N185" s="2"/>
      <c r="O185" s="2"/>
    </row>
    <row r="186" spans="1:15" ht="13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N186" s="2"/>
      <c r="O186" s="2"/>
    </row>
    <row r="187" spans="1:15" ht="13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N187" s="2"/>
      <c r="O187" s="2"/>
    </row>
    <row r="188" spans="1:15" ht="13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N188" s="2"/>
      <c r="O188" s="2"/>
    </row>
    <row r="189" spans="1:15" ht="13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N189" s="2"/>
      <c r="O189" s="2"/>
    </row>
    <row r="190" spans="1:15" ht="13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N190" s="2"/>
      <c r="O190" s="2"/>
    </row>
    <row r="191" spans="1:15" ht="13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N191" s="2"/>
      <c r="O191" s="2"/>
    </row>
    <row r="193" spans="1:15" ht="13" x14ac:dyDescent="0.3">
      <c r="A193" s="23" t="s">
        <v>0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3" x14ac:dyDescent="0.3">
      <c r="A194" s="1" t="s">
        <v>1</v>
      </c>
      <c r="B194" s="67"/>
      <c r="C194" s="68"/>
      <c r="D194" s="54"/>
    </row>
    <row r="195" spans="1:15" ht="17" x14ac:dyDescent="0.5">
      <c r="A195" s="271" t="s">
        <v>2</v>
      </c>
      <c r="B195" s="271"/>
      <c r="C195" s="271"/>
      <c r="D195" s="271"/>
      <c r="E195" s="271"/>
      <c r="F195" s="271"/>
      <c r="G195" s="271"/>
      <c r="H195" s="271"/>
      <c r="I195" s="271"/>
      <c r="J195" s="271"/>
      <c r="K195" s="271"/>
      <c r="L195" s="271"/>
      <c r="M195" s="271"/>
      <c r="N195" s="271"/>
      <c r="O195" s="271"/>
    </row>
    <row r="196" spans="1:15" ht="17" x14ac:dyDescent="0.5">
      <c r="A196" s="279" t="s">
        <v>46</v>
      </c>
      <c r="B196" s="279"/>
      <c r="C196" s="279"/>
      <c r="D196" s="279"/>
      <c r="E196" s="279"/>
      <c r="F196" s="279"/>
      <c r="G196" s="279"/>
      <c r="H196" s="279"/>
      <c r="I196" s="279"/>
      <c r="J196" s="279"/>
      <c r="K196" s="279"/>
      <c r="L196" s="279"/>
      <c r="M196" s="279"/>
      <c r="N196" s="279"/>
      <c r="O196" s="279"/>
    </row>
    <row r="197" spans="1:15" ht="17" x14ac:dyDescent="0.5">
      <c r="A197" s="279" t="s">
        <v>198</v>
      </c>
      <c r="B197" s="279"/>
      <c r="C197" s="279"/>
      <c r="D197" s="279"/>
      <c r="E197" s="279"/>
      <c r="F197" s="279"/>
      <c r="G197" s="279"/>
      <c r="H197" s="279"/>
      <c r="I197" s="279"/>
      <c r="J197" s="279"/>
      <c r="K197" s="279"/>
      <c r="L197" s="279"/>
      <c r="M197" s="279"/>
      <c r="N197" s="279"/>
      <c r="O197" s="279"/>
    </row>
    <row r="198" spans="1:15" ht="13" x14ac:dyDescent="0.3">
      <c r="A198" s="3" t="s">
        <v>60</v>
      </c>
      <c r="B198" s="3"/>
      <c r="C198" s="3"/>
      <c r="D198" s="3" t="s">
        <v>68</v>
      </c>
      <c r="E198" s="2"/>
      <c r="F198" s="69"/>
      <c r="G198" s="69"/>
      <c r="H198" s="69"/>
      <c r="I198" s="69"/>
      <c r="J198" s="69"/>
      <c r="K198" s="69"/>
      <c r="L198" s="69"/>
      <c r="M198" s="2"/>
      <c r="N198" s="2"/>
      <c r="O198" s="2"/>
    </row>
    <row r="199" spans="1:15" ht="13" x14ac:dyDescent="0.3">
      <c r="A199" s="3" t="s">
        <v>87</v>
      </c>
      <c r="B199" s="3"/>
      <c r="C199" s="3"/>
      <c r="D199" s="22" t="s">
        <v>213</v>
      </c>
      <c r="E199" s="7"/>
      <c r="F199" s="22"/>
      <c r="G199" s="22"/>
      <c r="H199" s="22"/>
      <c r="I199" s="22"/>
      <c r="J199" s="22"/>
      <c r="K199" s="70"/>
      <c r="L199" s="22"/>
      <c r="M199" s="22"/>
      <c r="N199" s="22"/>
      <c r="O199" s="22"/>
    </row>
    <row r="200" spans="1:15" ht="14" thickBot="1" x14ac:dyDescent="0.4">
      <c r="A200" s="3" t="s">
        <v>61</v>
      </c>
      <c r="B200" s="3"/>
      <c r="C200" s="3"/>
      <c r="D200" s="3" t="s">
        <v>24</v>
      </c>
      <c r="E200" s="2"/>
      <c r="F200" s="2"/>
      <c r="G200" s="2"/>
      <c r="H200" s="2"/>
      <c r="I200" s="2"/>
      <c r="J200" s="2"/>
      <c r="K200" s="2"/>
      <c r="L200" s="253" t="s">
        <v>302</v>
      </c>
      <c r="M200" s="253"/>
      <c r="N200" s="253"/>
      <c r="O200" s="253"/>
    </row>
    <row r="201" spans="1:15" ht="13.5" thickTop="1" x14ac:dyDescent="0.3">
      <c r="A201" s="254" t="s">
        <v>3</v>
      </c>
      <c r="B201" s="257" t="s">
        <v>4</v>
      </c>
      <c r="C201" s="258"/>
      <c r="D201" s="259"/>
      <c r="E201" s="266" t="s">
        <v>5</v>
      </c>
      <c r="F201" s="267"/>
      <c r="G201" s="268" t="s">
        <v>62</v>
      </c>
      <c r="H201" s="268" t="s">
        <v>63</v>
      </c>
      <c r="I201" s="268" t="s">
        <v>6</v>
      </c>
      <c r="J201" s="268" t="s">
        <v>64</v>
      </c>
      <c r="K201" s="272" t="s">
        <v>48</v>
      </c>
      <c r="L201" s="273"/>
      <c r="M201" s="266" t="s">
        <v>65</v>
      </c>
      <c r="N201" s="274"/>
      <c r="O201" s="275"/>
    </row>
    <row r="202" spans="1:15" ht="13" x14ac:dyDescent="0.3">
      <c r="A202" s="255"/>
      <c r="B202" s="260"/>
      <c r="C202" s="261"/>
      <c r="D202" s="262"/>
      <c r="E202" s="276" t="s">
        <v>7</v>
      </c>
      <c r="F202" s="276" t="s">
        <v>8</v>
      </c>
      <c r="G202" s="269"/>
      <c r="H202" s="269"/>
      <c r="I202" s="269"/>
      <c r="J202" s="269"/>
      <c r="K202" s="276" t="s">
        <v>47</v>
      </c>
      <c r="L202" s="276" t="s">
        <v>9</v>
      </c>
      <c r="M202" s="276" t="s">
        <v>66</v>
      </c>
      <c r="N202" s="277" t="s">
        <v>9</v>
      </c>
      <c r="O202" s="278"/>
    </row>
    <row r="203" spans="1:15" ht="13" x14ac:dyDescent="0.3">
      <c r="A203" s="256"/>
      <c r="B203" s="263"/>
      <c r="C203" s="264"/>
      <c r="D203" s="265"/>
      <c r="E203" s="270"/>
      <c r="F203" s="270"/>
      <c r="G203" s="270"/>
      <c r="H203" s="270"/>
      <c r="I203" s="270"/>
      <c r="J203" s="270"/>
      <c r="K203" s="270"/>
      <c r="L203" s="270"/>
      <c r="M203" s="270"/>
      <c r="N203" s="4" t="s">
        <v>10</v>
      </c>
      <c r="O203" s="5" t="s">
        <v>11</v>
      </c>
    </row>
    <row r="204" spans="1:15" ht="13" x14ac:dyDescent="0.3">
      <c r="A204" s="18" t="s">
        <v>43</v>
      </c>
      <c r="B204" s="250" t="s">
        <v>44</v>
      </c>
      <c r="C204" s="251"/>
      <c r="D204" s="252"/>
      <c r="E204" s="16" t="s">
        <v>45</v>
      </c>
      <c r="F204" s="16" t="s">
        <v>39</v>
      </c>
      <c r="G204" s="16" t="s">
        <v>40</v>
      </c>
      <c r="H204" s="16" t="s">
        <v>33</v>
      </c>
      <c r="I204" s="16" t="s">
        <v>41</v>
      </c>
      <c r="J204" s="16" t="s">
        <v>42</v>
      </c>
      <c r="K204" s="16" t="s">
        <v>34</v>
      </c>
      <c r="L204" s="16" t="s">
        <v>35</v>
      </c>
      <c r="M204" s="16" t="s">
        <v>36</v>
      </c>
      <c r="N204" s="16" t="s">
        <v>37</v>
      </c>
      <c r="O204" s="17" t="s">
        <v>38</v>
      </c>
    </row>
    <row r="205" spans="1:15" ht="13.5" x14ac:dyDescent="0.35">
      <c r="A205" s="21" t="s">
        <v>88</v>
      </c>
      <c r="B205" s="24" t="s">
        <v>204</v>
      </c>
      <c r="C205" s="29"/>
      <c r="D205" s="30"/>
      <c r="E205" s="13"/>
      <c r="F205" s="13"/>
      <c r="G205" s="14"/>
      <c r="H205" s="8"/>
      <c r="I205" s="9"/>
      <c r="J205" s="12"/>
      <c r="K205" s="31"/>
      <c r="L205" s="10"/>
      <c r="M205" s="10"/>
      <c r="N205" s="14"/>
      <c r="O205" s="11"/>
    </row>
    <row r="206" spans="1:15" ht="13.5" x14ac:dyDescent="0.35">
      <c r="A206" s="21"/>
      <c r="B206" s="42">
        <v>1</v>
      </c>
      <c r="C206" s="248" t="s">
        <v>205</v>
      </c>
      <c r="D206" s="249"/>
      <c r="E206" s="13"/>
      <c r="F206" s="13"/>
      <c r="G206" s="14"/>
      <c r="H206" s="8"/>
      <c r="I206" s="9"/>
      <c r="J206" s="12"/>
      <c r="K206" s="10"/>
      <c r="L206" s="10"/>
      <c r="M206" s="10"/>
      <c r="N206" s="28"/>
      <c r="O206" s="11"/>
    </row>
    <row r="207" spans="1:15" ht="13.5" x14ac:dyDescent="0.35">
      <c r="A207" s="21"/>
      <c r="B207" s="42"/>
      <c r="C207" s="248" t="s">
        <v>206</v>
      </c>
      <c r="D207" s="249"/>
      <c r="E207" s="13"/>
      <c r="F207" s="13"/>
      <c r="G207" s="14">
        <v>6691000</v>
      </c>
      <c r="H207" s="8"/>
      <c r="I207" s="9"/>
      <c r="J207" s="12">
        <f>G207/G220*100</f>
        <v>66.91</v>
      </c>
      <c r="K207" s="10">
        <v>0</v>
      </c>
      <c r="L207" s="10">
        <f>ROUND(N207/G207*100,0)</f>
        <v>0</v>
      </c>
      <c r="M207" s="10">
        <f>J207*K207/100</f>
        <v>0</v>
      </c>
      <c r="N207" s="28">
        <v>0</v>
      </c>
      <c r="O207" s="11">
        <f>J207*L207/100</f>
        <v>0</v>
      </c>
    </row>
    <row r="208" spans="1:15" ht="13.5" x14ac:dyDescent="0.35">
      <c r="A208" s="21"/>
      <c r="B208" s="42">
        <v>2</v>
      </c>
      <c r="C208" s="248" t="s">
        <v>207</v>
      </c>
      <c r="D208" s="249"/>
      <c r="E208" s="13"/>
      <c r="F208" s="13"/>
      <c r="G208" s="14"/>
      <c r="H208" s="8"/>
      <c r="I208" s="9"/>
      <c r="J208" s="12"/>
      <c r="K208" s="10"/>
      <c r="L208" s="10"/>
      <c r="M208" s="10"/>
      <c r="N208" s="28"/>
      <c r="O208" s="11"/>
    </row>
    <row r="209" spans="1:15" ht="13.5" x14ac:dyDescent="0.35">
      <c r="A209" s="21"/>
      <c r="B209" s="42"/>
      <c r="C209" s="248" t="s">
        <v>208</v>
      </c>
      <c r="D209" s="249"/>
      <c r="E209" s="13"/>
      <c r="F209" s="13"/>
      <c r="G209" s="14">
        <v>2940000</v>
      </c>
      <c r="H209" s="8"/>
      <c r="I209" s="9"/>
      <c r="J209" s="12">
        <f>G209/G220*100</f>
        <v>29.4</v>
      </c>
      <c r="K209" s="10">
        <v>0</v>
      </c>
      <c r="L209" s="10">
        <f>ROUND(N209/G209*100,0)</f>
        <v>0</v>
      </c>
      <c r="M209" s="10">
        <f>J209*K209/100</f>
        <v>0</v>
      </c>
      <c r="N209" s="28">
        <v>0</v>
      </c>
      <c r="O209" s="11">
        <f>J209*L209/100</f>
        <v>0</v>
      </c>
    </row>
    <row r="210" spans="1:15" ht="13.5" x14ac:dyDescent="0.35">
      <c r="A210" s="21"/>
      <c r="B210" s="42"/>
      <c r="C210" s="248" t="s">
        <v>212</v>
      </c>
      <c r="D210" s="249"/>
      <c r="E210" s="13"/>
      <c r="F210" s="13"/>
      <c r="G210" s="14">
        <v>369000</v>
      </c>
      <c r="H210" s="8"/>
      <c r="I210" s="9"/>
      <c r="J210" s="12">
        <f>G210/G220*100</f>
        <v>3.6900000000000004</v>
      </c>
      <c r="K210" s="10">
        <v>0</v>
      </c>
      <c r="L210" s="10">
        <f>ROUND(N210/G210*100,0)</f>
        <v>0</v>
      </c>
      <c r="M210" s="10">
        <f>J210*K210/100</f>
        <v>0</v>
      </c>
      <c r="N210" s="28">
        <v>0</v>
      </c>
      <c r="O210" s="11">
        <f>J210*L210/100</f>
        <v>0</v>
      </c>
    </row>
    <row r="211" spans="1:15" ht="13.5" x14ac:dyDescent="0.35">
      <c r="A211" s="21"/>
      <c r="B211" s="42"/>
      <c r="C211" s="248"/>
      <c r="D211" s="249"/>
      <c r="E211" s="13"/>
      <c r="F211" s="13"/>
      <c r="G211" s="14"/>
      <c r="H211" s="8"/>
      <c r="I211" s="9"/>
      <c r="J211" s="12"/>
      <c r="K211" s="10"/>
      <c r="L211" s="10"/>
      <c r="M211" s="10"/>
      <c r="N211" s="28"/>
      <c r="O211" s="11"/>
    </row>
    <row r="212" spans="1:15" ht="13.5" x14ac:dyDescent="0.35">
      <c r="A212" s="21"/>
      <c r="B212" s="42"/>
      <c r="C212" s="248"/>
      <c r="D212" s="249"/>
      <c r="E212" s="13"/>
      <c r="F212" s="13"/>
      <c r="G212" s="14"/>
      <c r="H212" s="8"/>
      <c r="I212" s="9"/>
      <c r="J212" s="12"/>
      <c r="K212" s="10"/>
      <c r="L212" s="10"/>
      <c r="M212" s="10"/>
      <c r="N212" s="28"/>
      <c r="O212" s="11"/>
    </row>
    <row r="213" spans="1:15" ht="13.5" x14ac:dyDescent="0.35">
      <c r="A213" s="21"/>
      <c r="B213" s="42"/>
      <c r="C213" s="248"/>
      <c r="D213" s="249"/>
      <c r="E213" s="13"/>
      <c r="F213" s="13"/>
      <c r="G213" s="14"/>
      <c r="H213" s="8"/>
      <c r="I213" s="9"/>
      <c r="J213" s="12"/>
      <c r="K213" s="10"/>
      <c r="L213" s="10"/>
      <c r="M213" s="10"/>
      <c r="N213" s="28"/>
      <c r="O213" s="11"/>
    </row>
    <row r="214" spans="1:15" ht="13.5" x14ac:dyDescent="0.35">
      <c r="A214" s="21"/>
      <c r="B214" s="42"/>
      <c r="C214" s="248"/>
      <c r="D214" s="249"/>
      <c r="E214" s="13"/>
      <c r="F214" s="13"/>
      <c r="G214" s="14"/>
      <c r="H214" s="8"/>
      <c r="I214" s="9"/>
      <c r="J214" s="12"/>
      <c r="K214" s="10"/>
      <c r="L214" s="10"/>
      <c r="M214" s="10"/>
      <c r="N214" s="28"/>
      <c r="O214" s="11"/>
    </row>
    <row r="215" spans="1:15" ht="13.5" x14ac:dyDescent="0.35">
      <c r="A215" s="21"/>
      <c r="B215" s="42"/>
      <c r="C215" s="248"/>
      <c r="D215" s="249"/>
      <c r="E215" s="13"/>
      <c r="F215" s="13"/>
      <c r="G215" s="14"/>
      <c r="H215" s="8"/>
      <c r="I215" s="9"/>
      <c r="J215" s="12"/>
      <c r="K215" s="10"/>
      <c r="L215" s="10"/>
      <c r="M215" s="10"/>
      <c r="N215" s="28"/>
      <c r="O215" s="11"/>
    </row>
    <row r="216" spans="1:15" ht="13.5" x14ac:dyDescent="0.35">
      <c r="A216" s="21"/>
      <c r="B216" s="42"/>
      <c r="C216" s="248"/>
      <c r="D216" s="249"/>
      <c r="E216" s="13"/>
      <c r="F216" s="13"/>
      <c r="G216" s="14"/>
      <c r="H216" s="8"/>
      <c r="I216" s="9"/>
      <c r="J216" s="12"/>
      <c r="K216" s="10"/>
      <c r="L216" s="10"/>
      <c r="M216" s="10"/>
      <c r="N216" s="28"/>
      <c r="O216" s="11"/>
    </row>
    <row r="217" spans="1:15" ht="13.5" x14ac:dyDescent="0.35">
      <c r="A217" s="21"/>
      <c r="B217" s="43"/>
      <c r="C217" s="124"/>
      <c r="D217" s="50"/>
      <c r="E217" s="13"/>
      <c r="F217" s="13"/>
      <c r="G217" s="14"/>
      <c r="H217" s="8"/>
      <c r="I217" s="9"/>
      <c r="J217" s="12"/>
      <c r="K217" s="10"/>
      <c r="L217" s="10"/>
      <c r="M217" s="10"/>
      <c r="N217" s="28"/>
      <c r="O217" s="11"/>
    </row>
    <row r="218" spans="1:15" ht="13.5" x14ac:dyDescent="0.35">
      <c r="A218" s="21"/>
      <c r="B218" s="43"/>
      <c r="C218" s="49"/>
      <c r="D218" s="50"/>
      <c r="E218" s="13"/>
      <c r="F218" s="13"/>
      <c r="G218" s="14"/>
      <c r="H218" s="8"/>
      <c r="I218" s="9"/>
      <c r="J218" s="12"/>
      <c r="K218" s="10"/>
      <c r="L218" s="10"/>
      <c r="M218" s="10"/>
      <c r="N218" s="28"/>
      <c r="O218" s="11"/>
    </row>
    <row r="219" spans="1:15" ht="13.5" x14ac:dyDescent="0.35">
      <c r="A219" s="21"/>
      <c r="B219" s="25"/>
      <c r="C219" s="49"/>
      <c r="D219" s="50"/>
      <c r="E219" s="13"/>
      <c r="F219" s="13"/>
      <c r="G219" s="14"/>
      <c r="H219" s="8"/>
      <c r="I219" s="9"/>
      <c r="J219" s="12"/>
      <c r="K219" s="10"/>
      <c r="L219" s="10"/>
      <c r="M219" s="10"/>
      <c r="N219" s="28"/>
      <c r="O219" s="11"/>
    </row>
    <row r="220" spans="1:15" ht="13.5" thickBot="1" x14ac:dyDescent="0.3">
      <c r="A220" s="245" t="s">
        <v>12</v>
      </c>
      <c r="B220" s="246"/>
      <c r="C220" s="246"/>
      <c r="D220" s="246"/>
      <c r="E220" s="246"/>
      <c r="F220" s="247"/>
      <c r="G220" s="32">
        <f>SUM(G206:G219)</f>
        <v>10000000</v>
      </c>
      <c r="H220" s="33" t="s">
        <v>19</v>
      </c>
      <c r="I220" s="34"/>
      <c r="J220" s="32">
        <f>SUM(J206:J211)</f>
        <v>100</v>
      </c>
      <c r="K220" s="36"/>
      <c r="L220" s="36"/>
      <c r="M220" s="53">
        <f>SUM(M206:M219)</f>
        <v>0</v>
      </c>
      <c r="N220" s="71">
        <f>SUM(N206:N219)</f>
        <v>0</v>
      </c>
      <c r="O220" s="53">
        <f>SUM(O206:O219)</f>
        <v>0</v>
      </c>
    </row>
    <row r="221" spans="1:15" ht="13.5" thickTop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3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23" t="s">
        <v>359</v>
      </c>
    </row>
    <row r="223" spans="1:15" ht="13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 t="s">
        <v>25</v>
      </c>
      <c r="N223" s="2"/>
      <c r="O223" s="2"/>
    </row>
    <row r="224" spans="1:15" ht="13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N224" s="2"/>
      <c r="O224" s="2"/>
    </row>
    <row r="225" spans="1:15" ht="13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N225" s="2"/>
      <c r="O225" s="2"/>
    </row>
    <row r="226" spans="1:15" ht="13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N226" s="2"/>
      <c r="O226" s="2"/>
    </row>
    <row r="227" spans="1:15" ht="13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6" t="s">
        <v>59</v>
      </c>
      <c r="N227" s="2"/>
      <c r="O227" s="2"/>
    </row>
    <row r="228" spans="1:15" ht="13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 t="s">
        <v>202</v>
      </c>
      <c r="N228" s="2"/>
      <c r="O228" s="2"/>
    </row>
    <row r="229" spans="1:15" ht="13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N229" s="2"/>
      <c r="O229" s="2"/>
    </row>
    <row r="230" spans="1:15" ht="13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N230" s="2"/>
      <c r="O230" s="2"/>
    </row>
    <row r="231" spans="1:15" ht="13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N231" s="2"/>
      <c r="O231" s="2"/>
    </row>
    <row r="232" spans="1:15" ht="13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N232" s="2"/>
      <c r="O232" s="2"/>
    </row>
    <row r="233" spans="1:15" ht="13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N233" s="2"/>
      <c r="O233" s="2"/>
    </row>
    <row r="234" spans="1:15" ht="13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N234" s="2"/>
      <c r="O234" s="2"/>
    </row>
    <row r="235" spans="1:15" ht="13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N235" s="2"/>
      <c r="O235" s="2"/>
    </row>
    <row r="236" spans="1:15" ht="13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N236" s="2"/>
      <c r="O236" s="2"/>
    </row>
    <row r="237" spans="1:15" ht="13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N237" s="2"/>
      <c r="O237" s="2"/>
    </row>
    <row r="238" spans="1:15" ht="13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N238" s="2"/>
      <c r="O238" s="2"/>
    </row>
    <row r="239" spans="1:15" ht="13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N239" s="2"/>
      <c r="O239" s="2"/>
    </row>
    <row r="240" spans="1:15" ht="13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N240" s="2"/>
      <c r="O240" s="2"/>
    </row>
    <row r="241" spans="1:15" ht="13" x14ac:dyDescent="0.3">
      <c r="A241" s="23" t="s">
        <v>0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3" x14ac:dyDescent="0.3">
      <c r="A242" s="1" t="s">
        <v>1</v>
      </c>
      <c r="B242" s="67"/>
      <c r="C242" s="68"/>
      <c r="D242" s="54"/>
    </row>
    <row r="243" spans="1:15" ht="17" x14ac:dyDescent="0.5">
      <c r="A243" s="271" t="s">
        <v>2</v>
      </c>
      <c r="B243" s="271"/>
      <c r="C243" s="271"/>
      <c r="D243" s="271"/>
      <c r="E243" s="271"/>
      <c r="F243" s="271"/>
      <c r="G243" s="271"/>
      <c r="H243" s="271"/>
      <c r="I243" s="271"/>
      <c r="J243" s="271"/>
      <c r="K243" s="271"/>
      <c r="L243" s="271"/>
      <c r="M243" s="271"/>
      <c r="N243" s="271"/>
      <c r="O243" s="271"/>
    </row>
    <row r="244" spans="1:15" ht="17" x14ac:dyDescent="0.5">
      <c r="A244" s="279" t="s">
        <v>46</v>
      </c>
      <c r="B244" s="279"/>
      <c r="C244" s="279"/>
      <c r="D244" s="279"/>
      <c r="E244" s="279"/>
      <c r="F244" s="279"/>
      <c r="G244" s="279"/>
      <c r="H244" s="279"/>
      <c r="I244" s="279"/>
      <c r="J244" s="279"/>
      <c r="K244" s="279"/>
      <c r="L244" s="279"/>
      <c r="M244" s="279"/>
      <c r="N244" s="279"/>
      <c r="O244" s="279"/>
    </row>
    <row r="245" spans="1:15" ht="17" x14ac:dyDescent="0.5">
      <c r="A245" s="279" t="s">
        <v>198</v>
      </c>
      <c r="B245" s="279"/>
      <c r="C245" s="279"/>
      <c r="D245" s="279"/>
      <c r="E245" s="279"/>
      <c r="F245" s="279"/>
      <c r="G245" s="279"/>
      <c r="H245" s="279"/>
      <c r="I245" s="279"/>
      <c r="J245" s="279"/>
      <c r="K245" s="279"/>
      <c r="L245" s="279"/>
      <c r="M245" s="279"/>
      <c r="N245" s="279"/>
      <c r="O245" s="279"/>
    </row>
    <row r="246" spans="1:15" ht="13" x14ac:dyDescent="0.3">
      <c r="A246" s="3" t="s">
        <v>60</v>
      </c>
      <c r="B246" s="3"/>
      <c r="C246" s="3"/>
      <c r="D246" s="3" t="s">
        <v>68</v>
      </c>
      <c r="E246" s="2"/>
      <c r="F246" s="69"/>
      <c r="G246" s="69"/>
      <c r="H246" s="69"/>
      <c r="I246" s="69"/>
      <c r="J246" s="69"/>
      <c r="K246" s="69"/>
      <c r="L246" s="69"/>
      <c r="M246" s="2"/>
      <c r="N246" s="2"/>
      <c r="O246" s="2"/>
    </row>
    <row r="247" spans="1:15" ht="13" x14ac:dyDescent="0.3">
      <c r="A247" s="3" t="s">
        <v>87</v>
      </c>
      <c r="B247" s="3"/>
      <c r="C247" s="3"/>
      <c r="D247" s="22" t="s">
        <v>112</v>
      </c>
      <c r="E247" s="7"/>
      <c r="F247" s="22"/>
      <c r="G247" s="22"/>
      <c r="H247" s="22"/>
      <c r="I247" s="22"/>
      <c r="J247" s="22"/>
      <c r="K247" s="70"/>
      <c r="L247" s="22"/>
      <c r="M247" s="22"/>
      <c r="N247" s="22"/>
      <c r="O247" s="22"/>
    </row>
    <row r="248" spans="1:15" ht="14" thickBot="1" x14ac:dyDescent="0.4">
      <c r="A248" s="3" t="s">
        <v>61</v>
      </c>
      <c r="B248" s="3"/>
      <c r="C248" s="3"/>
      <c r="D248" s="3" t="s">
        <v>24</v>
      </c>
      <c r="E248" s="2"/>
      <c r="F248" s="2"/>
      <c r="G248" s="2"/>
      <c r="H248" s="2"/>
      <c r="I248" s="2"/>
      <c r="J248" s="2"/>
      <c r="K248" s="2"/>
      <c r="L248" s="253" t="s">
        <v>302</v>
      </c>
      <c r="M248" s="253"/>
      <c r="N248" s="253"/>
      <c r="O248" s="253"/>
    </row>
    <row r="249" spans="1:15" ht="13.5" thickTop="1" x14ac:dyDescent="0.3">
      <c r="A249" s="254" t="s">
        <v>3</v>
      </c>
      <c r="B249" s="257" t="s">
        <v>4</v>
      </c>
      <c r="C249" s="258"/>
      <c r="D249" s="259"/>
      <c r="E249" s="266" t="s">
        <v>5</v>
      </c>
      <c r="F249" s="267"/>
      <c r="G249" s="268" t="s">
        <v>62</v>
      </c>
      <c r="H249" s="268" t="s">
        <v>63</v>
      </c>
      <c r="I249" s="268" t="s">
        <v>6</v>
      </c>
      <c r="J249" s="268" t="s">
        <v>64</v>
      </c>
      <c r="K249" s="272" t="s">
        <v>48</v>
      </c>
      <c r="L249" s="273"/>
      <c r="M249" s="266" t="s">
        <v>65</v>
      </c>
      <c r="N249" s="274"/>
      <c r="O249" s="275"/>
    </row>
    <row r="250" spans="1:15" ht="13" x14ac:dyDescent="0.3">
      <c r="A250" s="255"/>
      <c r="B250" s="260"/>
      <c r="C250" s="261"/>
      <c r="D250" s="262"/>
      <c r="E250" s="276" t="s">
        <v>7</v>
      </c>
      <c r="F250" s="276" t="s">
        <v>8</v>
      </c>
      <c r="G250" s="269"/>
      <c r="H250" s="269"/>
      <c r="I250" s="269"/>
      <c r="J250" s="269"/>
      <c r="K250" s="276" t="s">
        <v>47</v>
      </c>
      <c r="L250" s="276" t="s">
        <v>9</v>
      </c>
      <c r="M250" s="276" t="s">
        <v>66</v>
      </c>
      <c r="N250" s="277" t="s">
        <v>9</v>
      </c>
      <c r="O250" s="278"/>
    </row>
    <row r="251" spans="1:15" ht="13" x14ac:dyDescent="0.3">
      <c r="A251" s="256"/>
      <c r="B251" s="263"/>
      <c r="C251" s="264"/>
      <c r="D251" s="265"/>
      <c r="E251" s="270"/>
      <c r="F251" s="270"/>
      <c r="G251" s="270"/>
      <c r="H251" s="270"/>
      <c r="I251" s="270"/>
      <c r="J251" s="270"/>
      <c r="K251" s="270"/>
      <c r="L251" s="270"/>
      <c r="M251" s="270"/>
      <c r="N251" s="4" t="s">
        <v>10</v>
      </c>
      <c r="O251" s="5" t="s">
        <v>11</v>
      </c>
    </row>
    <row r="252" spans="1:15" ht="13" x14ac:dyDescent="0.3">
      <c r="A252" s="18" t="s">
        <v>43</v>
      </c>
      <c r="B252" s="250" t="s">
        <v>44</v>
      </c>
      <c r="C252" s="251"/>
      <c r="D252" s="252"/>
      <c r="E252" s="16" t="s">
        <v>45</v>
      </c>
      <c r="F252" s="16" t="s">
        <v>39</v>
      </c>
      <c r="G252" s="16" t="s">
        <v>40</v>
      </c>
      <c r="H252" s="16" t="s">
        <v>33</v>
      </c>
      <c r="I252" s="16" t="s">
        <v>41</v>
      </c>
      <c r="J252" s="16" t="s">
        <v>42</v>
      </c>
      <c r="K252" s="16" t="s">
        <v>34</v>
      </c>
      <c r="L252" s="16" t="s">
        <v>35</v>
      </c>
      <c r="M252" s="16" t="s">
        <v>36</v>
      </c>
      <c r="N252" s="16" t="s">
        <v>37</v>
      </c>
      <c r="O252" s="17" t="s">
        <v>38</v>
      </c>
    </row>
    <row r="253" spans="1:15" ht="13.5" x14ac:dyDescent="0.35">
      <c r="A253" s="21" t="s">
        <v>88</v>
      </c>
      <c r="B253" s="24" t="s">
        <v>204</v>
      </c>
      <c r="C253" s="29"/>
      <c r="D253" s="30"/>
      <c r="E253" s="13"/>
      <c r="F253" s="13"/>
      <c r="G253" s="14"/>
      <c r="H253" s="8"/>
      <c r="I253" s="9"/>
      <c r="J253" s="12"/>
      <c r="K253" s="31"/>
      <c r="L253" s="10"/>
      <c r="M253" s="10"/>
      <c r="N253" s="14"/>
      <c r="O253" s="11"/>
    </row>
    <row r="254" spans="1:15" ht="13.5" x14ac:dyDescent="0.35">
      <c r="A254" s="21"/>
      <c r="B254" s="42">
        <v>1</v>
      </c>
      <c r="C254" s="248" t="s">
        <v>190</v>
      </c>
      <c r="D254" s="249"/>
      <c r="E254" s="13"/>
      <c r="F254" s="13"/>
      <c r="G254" s="14"/>
      <c r="H254" s="8"/>
      <c r="I254" s="9"/>
      <c r="J254" s="12"/>
      <c r="K254" s="10"/>
      <c r="L254" s="10"/>
      <c r="M254" s="10"/>
      <c r="N254" s="28"/>
      <c r="O254" s="11"/>
    </row>
    <row r="255" spans="1:15" ht="13.5" x14ac:dyDescent="0.35">
      <c r="A255" s="21"/>
      <c r="B255" s="42"/>
      <c r="C255" s="248" t="s">
        <v>214</v>
      </c>
      <c r="D255" s="249"/>
      <c r="E255" s="13"/>
      <c r="F255" s="13"/>
      <c r="G255" s="14">
        <v>1310000</v>
      </c>
      <c r="H255" s="8"/>
      <c r="I255" s="9"/>
      <c r="J255" s="12">
        <f>G255/G268*100</f>
        <v>32.75</v>
      </c>
      <c r="K255" s="10">
        <v>0</v>
      </c>
      <c r="L255" s="10">
        <f>ROUND(N255/G255*100,0)</f>
        <v>0</v>
      </c>
      <c r="M255" s="10">
        <f>J255*K255/100</f>
        <v>0</v>
      </c>
      <c r="N255" s="28">
        <v>0</v>
      </c>
      <c r="O255" s="11">
        <f>J255*L255/100</f>
        <v>0</v>
      </c>
    </row>
    <row r="256" spans="1:15" ht="13.5" x14ac:dyDescent="0.35">
      <c r="A256" s="21"/>
      <c r="B256" s="42">
        <v>2</v>
      </c>
      <c r="C256" s="248" t="s">
        <v>215</v>
      </c>
      <c r="D256" s="249"/>
      <c r="E256" s="13"/>
      <c r="F256" s="13"/>
      <c r="G256" s="14"/>
      <c r="H256" s="8"/>
      <c r="I256" s="9"/>
      <c r="J256" s="12"/>
      <c r="K256" s="10"/>
      <c r="L256" s="10"/>
      <c r="M256" s="10"/>
      <c r="N256" s="28"/>
      <c r="O256" s="11"/>
    </row>
    <row r="257" spans="1:15" ht="13.5" x14ac:dyDescent="0.35">
      <c r="A257" s="21"/>
      <c r="B257" s="42"/>
      <c r="C257" s="248" t="s">
        <v>208</v>
      </c>
      <c r="D257" s="249"/>
      <c r="E257" s="13"/>
      <c r="F257" s="13"/>
      <c r="G257" s="14">
        <v>700000</v>
      </c>
      <c r="H257" s="8"/>
      <c r="I257" s="9"/>
      <c r="J257" s="12">
        <f>G257/G268*100</f>
        <v>17.5</v>
      </c>
      <c r="K257" s="10">
        <v>0</v>
      </c>
      <c r="L257" s="10">
        <f>ROUND(N257/G257*100,0)</f>
        <v>0</v>
      </c>
      <c r="M257" s="10">
        <f>J257*K257/100</f>
        <v>0</v>
      </c>
      <c r="N257" s="28">
        <v>0</v>
      </c>
      <c r="O257" s="11">
        <f>J257*L257/100</f>
        <v>0</v>
      </c>
    </row>
    <row r="258" spans="1:15" ht="13.5" x14ac:dyDescent="0.35">
      <c r="A258" s="21"/>
      <c r="B258" s="42"/>
      <c r="C258" s="248" t="s">
        <v>212</v>
      </c>
      <c r="D258" s="249"/>
      <c r="E258" s="13"/>
      <c r="F258" s="13"/>
      <c r="G258" s="14">
        <v>630000</v>
      </c>
      <c r="H258" s="8"/>
      <c r="I258" s="9"/>
      <c r="J258" s="12">
        <f>G258/G268*100</f>
        <v>15.75</v>
      </c>
      <c r="K258" s="10">
        <v>0</v>
      </c>
      <c r="L258" s="10">
        <f>ROUND(N258/G258*100,0)</f>
        <v>0</v>
      </c>
      <c r="M258" s="10">
        <f>J258*K258/100</f>
        <v>0</v>
      </c>
      <c r="N258" s="28">
        <v>0</v>
      </c>
      <c r="O258" s="11">
        <f>J258*L258/100</f>
        <v>0</v>
      </c>
    </row>
    <row r="259" spans="1:15" ht="13.5" x14ac:dyDescent="0.35">
      <c r="A259" s="21"/>
      <c r="B259" s="42">
        <v>3</v>
      </c>
      <c r="C259" s="248" t="s">
        <v>158</v>
      </c>
      <c r="D259" s="249"/>
      <c r="E259" s="13"/>
      <c r="F259" s="13"/>
      <c r="G259" s="14"/>
      <c r="H259" s="8"/>
      <c r="I259" s="9"/>
      <c r="J259" s="12"/>
      <c r="K259" s="10"/>
      <c r="L259" s="10"/>
      <c r="M259" s="10"/>
      <c r="N259" s="28"/>
      <c r="O259" s="11"/>
    </row>
    <row r="260" spans="1:15" ht="13.5" x14ac:dyDescent="0.35">
      <c r="A260" s="21"/>
      <c r="B260" s="42"/>
      <c r="C260" s="248" t="s">
        <v>210</v>
      </c>
      <c r="D260" s="249"/>
      <c r="E260" s="13"/>
      <c r="F260" s="13"/>
      <c r="G260" s="14">
        <v>1360000</v>
      </c>
      <c r="H260" s="8"/>
      <c r="I260" s="9"/>
      <c r="J260" s="12">
        <f>G260/G268*100</f>
        <v>34</v>
      </c>
      <c r="K260" s="10">
        <v>0</v>
      </c>
      <c r="L260" s="10">
        <f>ROUND(N260/G260*100,0)</f>
        <v>0</v>
      </c>
      <c r="M260" s="10">
        <f>J260*K260/100</f>
        <v>0</v>
      </c>
      <c r="N260" s="28">
        <v>0</v>
      </c>
      <c r="O260" s="11">
        <f>J260*L260/100</f>
        <v>0</v>
      </c>
    </row>
    <row r="261" spans="1:15" ht="13.5" x14ac:dyDescent="0.35">
      <c r="A261" s="21"/>
      <c r="B261" s="42"/>
      <c r="C261" s="248"/>
      <c r="D261" s="249"/>
      <c r="E261" s="13"/>
      <c r="F261" s="13"/>
      <c r="G261" s="14"/>
      <c r="H261" s="8"/>
      <c r="I261" s="9"/>
      <c r="J261" s="12"/>
      <c r="K261" s="10"/>
      <c r="L261" s="10"/>
      <c r="M261" s="10"/>
      <c r="N261" s="28"/>
      <c r="O261" s="11"/>
    </row>
    <row r="262" spans="1:15" ht="13.5" x14ac:dyDescent="0.35">
      <c r="A262" s="21"/>
      <c r="B262" s="42"/>
      <c r="C262" s="248"/>
      <c r="D262" s="249"/>
      <c r="E262" s="13"/>
      <c r="F262" s="13"/>
      <c r="G262" s="14"/>
      <c r="H262" s="8"/>
      <c r="I262" s="9"/>
      <c r="J262" s="12"/>
      <c r="K262" s="10"/>
      <c r="L262" s="10"/>
      <c r="M262" s="10"/>
      <c r="N262" s="28"/>
      <c r="O262" s="11"/>
    </row>
    <row r="263" spans="1:15" ht="13.5" x14ac:dyDescent="0.35">
      <c r="A263" s="21"/>
      <c r="B263" s="42"/>
      <c r="C263" s="248"/>
      <c r="D263" s="249"/>
      <c r="E263" s="13"/>
      <c r="F263" s="13"/>
      <c r="G263" s="14"/>
      <c r="H263" s="8"/>
      <c r="I263" s="9"/>
      <c r="J263" s="12"/>
      <c r="K263" s="10"/>
      <c r="L263" s="10"/>
      <c r="M263" s="10"/>
      <c r="N263" s="28"/>
      <c r="O263" s="11"/>
    </row>
    <row r="264" spans="1:15" ht="13.5" x14ac:dyDescent="0.35">
      <c r="A264" s="21"/>
      <c r="B264" s="42"/>
      <c r="C264" s="248"/>
      <c r="D264" s="249"/>
      <c r="E264" s="13"/>
      <c r="F264" s="13"/>
      <c r="G264" s="14"/>
      <c r="H264" s="8"/>
      <c r="I264" s="9"/>
      <c r="J264" s="12"/>
      <c r="K264" s="10"/>
      <c r="L264" s="10"/>
      <c r="M264" s="10"/>
      <c r="N264" s="28"/>
      <c r="O264" s="11"/>
    </row>
    <row r="265" spans="1:15" ht="13.5" x14ac:dyDescent="0.35">
      <c r="A265" s="21"/>
      <c r="B265" s="43"/>
      <c r="C265" s="124"/>
      <c r="D265" s="50"/>
      <c r="E265" s="13"/>
      <c r="F265" s="13"/>
      <c r="G265" s="14"/>
      <c r="H265" s="8"/>
      <c r="I265" s="9"/>
      <c r="J265" s="12"/>
      <c r="K265" s="10"/>
      <c r="L265" s="10"/>
      <c r="M265" s="10"/>
      <c r="N265" s="28"/>
      <c r="O265" s="11"/>
    </row>
    <row r="266" spans="1:15" ht="13.5" x14ac:dyDescent="0.35">
      <c r="A266" s="21"/>
      <c r="B266" s="43"/>
      <c r="C266" s="49"/>
      <c r="D266" s="50"/>
      <c r="E266" s="13"/>
      <c r="F266" s="13"/>
      <c r="G266" s="14"/>
      <c r="H266" s="8"/>
      <c r="I266" s="9"/>
      <c r="J266" s="12"/>
      <c r="K266" s="10"/>
      <c r="L266" s="10"/>
      <c r="M266" s="10"/>
      <c r="N266" s="28"/>
      <c r="O266" s="11"/>
    </row>
    <row r="267" spans="1:15" ht="13.5" x14ac:dyDescent="0.35">
      <c r="A267" s="21"/>
      <c r="B267" s="25"/>
      <c r="C267" s="49"/>
      <c r="D267" s="50"/>
      <c r="E267" s="13"/>
      <c r="F267" s="13"/>
      <c r="G267" s="14"/>
      <c r="H267" s="8"/>
      <c r="I267" s="9"/>
      <c r="J267" s="12"/>
      <c r="K267" s="10"/>
      <c r="L267" s="10"/>
      <c r="M267" s="10"/>
      <c r="N267" s="28"/>
      <c r="O267" s="11"/>
    </row>
    <row r="268" spans="1:15" ht="13.5" thickBot="1" x14ac:dyDescent="0.3">
      <c r="A268" s="245" t="s">
        <v>12</v>
      </c>
      <c r="B268" s="246"/>
      <c r="C268" s="246"/>
      <c r="D268" s="246"/>
      <c r="E268" s="246"/>
      <c r="F268" s="247"/>
      <c r="G268" s="32">
        <f>SUM(G254:G267)</f>
        <v>4000000</v>
      </c>
      <c r="H268" s="33" t="s">
        <v>19</v>
      </c>
      <c r="I268" s="34"/>
      <c r="J268" s="32">
        <f>SUM(J254:J262)</f>
        <v>100</v>
      </c>
      <c r="K268" s="36"/>
      <c r="L268" s="36"/>
      <c r="M268" s="53">
        <f>SUM(M254:M267)</f>
        <v>0</v>
      </c>
      <c r="N268" s="71">
        <f>SUM(N254:N267)</f>
        <v>0</v>
      </c>
      <c r="O268" s="53">
        <f>SUM(O254:O267)</f>
        <v>0</v>
      </c>
    </row>
    <row r="269" spans="1:15" ht="13.5" thickTop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 spans="1:15" ht="13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27" t="s">
        <v>359</v>
      </c>
    </row>
    <row r="271" spans="1:15" ht="13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 t="s">
        <v>25</v>
      </c>
      <c r="N271" s="2"/>
      <c r="O271" s="2"/>
    </row>
    <row r="272" spans="1:15" ht="13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N272" s="2"/>
      <c r="O272" s="2"/>
    </row>
    <row r="273" spans="1:15" ht="13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N273" s="2"/>
      <c r="O273" s="2"/>
    </row>
    <row r="274" spans="1:15" ht="13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N274" s="2"/>
      <c r="O274" s="2"/>
    </row>
    <row r="275" spans="1:15" ht="13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6" t="s">
        <v>59</v>
      </c>
      <c r="N275" s="2"/>
      <c r="O275" s="2"/>
    </row>
    <row r="276" spans="1:15" ht="13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 t="s">
        <v>202</v>
      </c>
      <c r="N276" s="2"/>
      <c r="O276" s="2"/>
    </row>
    <row r="277" spans="1:15" ht="13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N277" s="2"/>
      <c r="O277" s="2"/>
    </row>
    <row r="278" spans="1:15" ht="13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N278" s="2"/>
      <c r="O278" s="2"/>
    </row>
    <row r="279" spans="1:15" ht="13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N279" s="2"/>
      <c r="O279" s="2"/>
    </row>
    <row r="280" spans="1:15" ht="13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N280" s="2"/>
      <c r="O280" s="2"/>
    </row>
    <row r="281" spans="1:15" ht="13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N281" s="2"/>
      <c r="O281" s="2"/>
    </row>
    <row r="282" spans="1:15" ht="13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N282" s="2"/>
      <c r="O282" s="2"/>
    </row>
    <row r="283" spans="1:15" ht="13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N283" s="2"/>
      <c r="O283" s="2"/>
    </row>
    <row r="284" spans="1:15" ht="13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N284" s="2"/>
      <c r="O284" s="2"/>
    </row>
    <row r="285" spans="1:15" ht="13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N285" s="2"/>
      <c r="O285" s="2"/>
    </row>
    <row r="286" spans="1:15" ht="13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N286" s="2"/>
      <c r="O286" s="2"/>
    </row>
    <row r="287" spans="1:15" ht="13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N287" s="2"/>
      <c r="O287" s="2"/>
    </row>
    <row r="288" spans="1:15" ht="13.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N288" s="2"/>
      <c r="O288" s="2"/>
    </row>
    <row r="289" spans="1:15" ht="13" x14ac:dyDescent="0.3">
      <c r="A289" s="23" t="s">
        <v>0</v>
      </c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3" x14ac:dyDescent="0.3">
      <c r="A290" s="1" t="s">
        <v>1</v>
      </c>
      <c r="B290" s="67"/>
      <c r="C290" s="68"/>
      <c r="D290" s="54"/>
    </row>
    <row r="291" spans="1:15" ht="17" x14ac:dyDescent="0.5">
      <c r="A291" s="271" t="s">
        <v>2</v>
      </c>
      <c r="B291" s="271"/>
      <c r="C291" s="271"/>
      <c r="D291" s="271"/>
      <c r="E291" s="271"/>
      <c r="F291" s="271"/>
      <c r="G291" s="271"/>
      <c r="H291" s="271"/>
      <c r="I291" s="271"/>
      <c r="J291" s="271"/>
      <c r="K291" s="271"/>
      <c r="L291" s="271"/>
      <c r="M291" s="271"/>
      <c r="N291" s="271"/>
      <c r="O291" s="271"/>
    </row>
    <row r="292" spans="1:15" ht="17" x14ac:dyDescent="0.5">
      <c r="A292" s="279" t="s">
        <v>46</v>
      </c>
      <c r="B292" s="279"/>
      <c r="C292" s="279"/>
      <c r="D292" s="279"/>
      <c r="E292" s="279"/>
      <c r="F292" s="279"/>
      <c r="G292" s="279"/>
      <c r="H292" s="279"/>
      <c r="I292" s="279"/>
      <c r="J292" s="279"/>
      <c r="K292" s="279"/>
      <c r="L292" s="279"/>
      <c r="M292" s="279"/>
      <c r="N292" s="279"/>
      <c r="O292" s="279"/>
    </row>
    <row r="293" spans="1:15" ht="17" x14ac:dyDescent="0.5">
      <c r="A293" s="279" t="s">
        <v>198</v>
      </c>
      <c r="B293" s="279"/>
      <c r="C293" s="279"/>
      <c r="D293" s="279"/>
      <c r="E293" s="279"/>
      <c r="F293" s="279"/>
      <c r="G293" s="279"/>
      <c r="H293" s="279"/>
      <c r="I293" s="279"/>
      <c r="J293" s="279"/>
      <c r="K293" s="279"/>
      <c r="L293" s="279"/>
      <c r="M293" s="279"/>
      <c r="N293" s="279"/>
      <c r="O293" s="279"/>
    </row>
    <row r="294" spans="1:15" ht="13" x14ac:dyDescent="0.3">
      <c r="A294" s="3" t="s">
        <v>60</v>
      </c>
      <c r="B294" s="3"/>
      <c r="C294" s="3"/>
      <c r="D294" s="3" t="s">
        <v>68</v>
      </c>
      <c r="E294" s="2"/>
      <c r="F294" s="69"/>
      <c r="G294" s="69"/>
      <c r="H294" s="69"/>
      <c r="I294" s="69"/>
      <c r="J294" s="69"/>
      <c r="K294" s="69"/>
      <c r="L294" s="69"/>
      <c r="M294" s="2"/>
      <c r="N294" s="2"/>
      <c r="O294" s="2"/>
    </row>
    <row r="295" spans="1:15" ht="13" x14ac:dyDescent="0.3">
      <c r="A295" s="3" t="s">
        <v>87</v>
      </c>
      <c r="B295" s="3"/>
      <c r="C295" s="3"/>
      <c r="D295" s="22" t="s">
        <v>113</v>
      </c>
      <c r="E295" s="7"/>
      <c r="F295" s="22"/>
      <c r="G295" s="22"/>
      <c r="H295" s="22"/>
      <c r="I295" s="22"/>
      <c r="J295" s="22"/>
      <c r="K295" s="70"/>
      <c r="L295" s="22"/>
      <c r="M295" s="22"/>
      <c r="N295" s="22"/>
      <c r="O295" s="22"/>
    </row>
    <row r="296" spans="1:15" ht="14" thickBot="1" x14ac:dyDescent="0.4">
      <c r="A296" s="3" t="s">
        <v>61</v>
      </c>
      <c r="B296" s="3"/>
      <c r="C296" s="3"/>
      <c r="D296" s="3" t="s">
        <v>24</v>
      </c>
      <c r="E296" s="2"/>
      <c r="F296" s="2"/>
      <c r="G296" s="2"/>
      <c r="H296" s="2"/>
      <c r="I296" s="2"/>
      <c r="J296" s="2"/>
      <c r="K296" s="2"/>
      <c r="L296" s="253" t="s">
        <v>302</v>
      </c>
      <c r="M296" s="253"/>
      <c r="N296" s="253"/>
      <c r="O296" s="253"/>
    </row>
    <row r="297" spans="1:15" ht="13.5" thickTop="1" x14ac:dyDescent="0.3">
      <c r="A297" s="254" t="s">
        <v>3</v>
      </c>
      <c r="B297" s="257" t="s">
        <v>4</v>
      </c>
      <c r="C297" s="258"/>
      <c r="D297" s="259"/>
      <c r="E297" s="266" t="s">
        <v>5</v>
      </c>
      <c r="F297" s="267"/>
      <c r="G297" s="268" t="s">
        <v>62</v>
      </c>
      <c r="H297" s="268" t="s">
        <v>63</v>
      </c>
      <c r="I297" s="268" t="s">
        <v>6</v>
      </c>
      <c r="J297" s="268" t="s">
        <v>64</v>
      </c>
      <c r="K297" s="272" t="s">
        <v>48</v>
      </c>
      <c r="L297" s="273"/>
      <c r="M297" s="266" t="s">
        <v>65</v>
      </c>
      <c r="N297" s="274"/>
      <c r="O297" s="275"/>
    </row>
    <row r="298" spans="1:15" ht="13" x14ac:dyDescent="0.3">
      <c r="A298" s="255"/>
      <c r="B298" s="260"/>
      <c r="C298" s="261"/>
      <c r="D298" s="262"/>
      <c r="E298" s="276" t="s">
        <v>7</v>
      </c>
      <c r="F298" s="276" t="s">
        <v>8</v>
      </c>
      <c r="G298" s="269"/>
      <c r="H298" s="269"/>
      <c r="I298" s="269"/>
      <c r="J298" s="269"/>
      <c r="K298" s="276" t="s">
        <v>47</v>
      </c>
      <c r="L298" s="276" t="s">
        <v>9</v>
      </c>
      <c r="M298" s="276" t="s">
        <v>66</v>
      </c>
      <c r="N298" s="277" t="s">
        <v>9</v>
      </c>
      <c r="O298" s="278"/>
    </row>
    <row r="299" spans="1:15" ht="13" x14ac:dyDescent="0.3">
      <c r="A299" s="256"/>
      <c r="B299" s="263"/>
      <c r="C299" s="264"/>
      <c r="D299" s="265"/>
      <c r="E299" s="270"/>
      <c r="F299" s="270"/>
      <c r="G299" s="270"/>
      <c r="H299" s="270"/>
      <c r="I299" s="270"/>
      <c r="J299" s="270"/>
      <c r="K299" s="270"/>
      <c r="L299" s="270"/>
      <c r="M299" s="270"/>
      <c r="N299" s="4" t="s">
        <v>10</v>
      </c>
      <c r="O299" s="5" t="s">
        <v>11</v>
      </c>
    </row>
    <row r="300" spans="1:15" ht="13" x14ac:dyDescent="0.3">
      <c r="A300" s="18" t="s">
        <v>43</v>
      </c>
      <c r="B300" s="250" t="s">
        <v>44</v>
      </c>
      <c r="C300" s="251"/>
      <c r="D300" s="252"/>
      <c r="E300" s="16" t="s">
        <v>45</v>
      </c>
      <c r="F300" s="16" t="s">
        <v>39</v>
      </c>
      <c r="G300" s="16" t="s">
        <v>40</v>
      </c>
      <c r="H300" s="16" t="s">
        <v>33</v>
      </c>
      <c r="I300" s="16" t="s">
        <v>41</v>
      </c>
      <c r="J300" s="16" t="s">
        <v>42</v>
      </c>
      <c r="K300" s="16" t="s">
        <v>34</v>
      </c>
      <c r="L300" s="16" t="s">
        <v>35</v>
      </c>
      <c r="M300" s="16" t="s">
        <v>36</v>
      </c>
      <c r="N300" s="16" t="s">
        <v>37</v>
      </c>
      <c r="O300" s="17" t="s">
        <v>38</v>
      </c>
    </row>
    <row r="301" spans="1:15" ht="13.5" x14ac:dyDescent="0.35">
      <c r="A301" s="21" t="s">
        <v>88</v>
      </c>
      <c r="B301" s="24" t="s">
        <v>204</v>
      </c>
      <c r="C301" s="29"/>
      <c r="D301" s="30"/>
      <c r="E301" s="13"/>
      <c r="F301" s="13"/>
      <c r="G301" s="14"/>
      <c r="H301" s="8"/>
      <c r="I301" s="9"/>
      <c r="J301" s="12"/>
      <c r="K301" s="31"/>
      <c r="L301" s="10"/>
      <c r="M301" s="10"/>
      <c r="N301" s="14"/>
      <c r="O301" s="11"/>
    </row>
    <row r="302" spans="1:15" ht="13.5" x14ac:dyDescent="0.35">
      <c r="A302" s="21"/>
      <c r="B302" s="42">
        <v>1</v>
      </c>
      <c r="C302" s="248" t="s">
        <v>190</v>
      </c>
      <c r="D302" s="249"/>
      <c r="E302" s="13"/>
      <c r="F302" s="13"/>
      <c r="G302" s="14"/>
      <c r="H302" s="8"/>
      <c r="I302" s="9"/>
      <c r="J302" s="12"/>
      <c r="K302" s="10"/>
      <c r="L302" s="10"/>
      <c r="M302" s="10"/>
      <c r="N302" s="28"/>
      <c r="O302" s="11"/>
    </row>
    <row r="303" spans="1:15" ht="13.5" x14ac:dyDescent="0.35">
      <c r="A303" s="21"/>
      <c r="B303" s="42"/>
      <c r="C303" s="248" t="s">
        <v>214</v>
      </c>
      <c r="D303" s="249"/>
      <c r="E303" s="13"/>
      <c r="F303" s="13"/>
      <c r="G303" s="14">
        <v>2229000</v>
      </c>
      <c r="H303" s="8"/>
      <c r="I303" s="9"/>
      <c r="J303" s="12">
        <f>G303/G316*100</f>
        <v>74.3</v>
      </c>
      <c r="K303" s="10">
        <v>0</v>
      </c>
      <c r="L303" s="10">
        <f>ROUND(N303/G303*100,0)</f>
        <v>0</v>
      </c>
      <c r="M303" s="10">
        <f>J303*K303/100</f>
        <v>0</v>
      </c>
      <c r="N303" s="28">
        <v>0</v>
      </c>
      <c r="O303" s="11">
        <f>J303*L303/100</f>
        <v>0</v>
      </c>
    </row>
    <row r="304" spans="1:15" ht="13.5" x14ac:dyDescent="0.35">
      <c r="A304" s="21"/>
      <c r="B304" s="42">
        <v>2</v>
      </c>
      <c r="C304" s="248" t="s">
        <v>215</v>
      </c>
      <c r="D304" s="249"/>
      <c r="E304" s="13"/>
      <c r="F304" s="13"/>
      <c r="G304" s="14"/>
      <c r="H304" s="8"/>
      <c r="I304" s="9"/>
      <c r="J304" s="12"/>
      <c r="K304" s="10"/>
      <c r="L304" s="10"/>
      <c r="M304" s="10"/>
      <c r="N304" s="28"/>
      <c r="O304" s="11"/>
    </row>
    <row r="305" spans="1:15" ht="13.5" x14ac:dyDescent="0.35">
      <c r="A305" s="21"/>
      <c r="B305" s="42"/>
      <c r="C305" s="248" t="s">
        <v>208</v>
      </c>
      <c r="D305" s="249"/>
      <c r="E305" s="13"/>
      <c r="F305" s="13"/>
      <c r="G305" s="14">
        <v>210000</v>
      </c>
      <c r="H305" s="8"/>
      <c r="I305" s="9"/>
      <c r="J305" s="12">
        <f>G305/G316*100</f>
        <v>7.0000000000000009</v>
      </c>
      <c r="K305" s="10">
        <v>0</v>
      </c>
      <c r="L305" s="10">
        <f>ROUND(N305/G305*100,0)</f>
        <v>0</v>
      </c>
      <c r="M305" s="10">
        <f>J305*K305/100</f>
        <v>0</v>
      </c>
      <c r="N305" s="28">
        <v>0</v>
      </c>
      <c r="O305" s="11">
        <f>J305*L305/100</f>
        <v>0</v>
      </c>
    </row>
    <row r="306" spans="1:15" ht="13.5" x14ac:dyDescent="0.35">
      <c r="A306" s="21"/>
      <c r="B306" s="42"/>
      <c r="C306" s="248" t="s">
        <v>212</v>
      </c>
      <c r="D306" s="249"/>
      <c r="E306" s="13"/>
      <c r="F306" s="13"/>
      <c r="G306" s="14">
        <v>561000</v>
      </c>
      <c r="H306" s="8"/>
      <c r="I306" s="9"/>
      <c r="J306" s="12">
        <f>G306/G316*100</f>
        <v>18.7</v>
      </c>
      <c r="K306" s="10">
        <v>0</v>
      </c>
      <c r="L306" s="10">
        <f>ROUND(N306/G306*100,0)</f>
        <v>0</v>
      </c>
      <c r="M306" s="10">
        <f>J306*K306/100</f>
        <v>0</v>
      </c>
      <c r="N306" s="28">
        <v>0</v>
      </c>
      <c r="O306" s="11">
        <f>J306*L306/100</f>
        <v>0</v>
      </c>
    </row>
    <row r="307" spans="1:15" ht="13.5" x14ac:dyDescent="0.35">
      <c r="A307" s="21"/>
      <c r="B307" s="42"/>
      <c r="C307" s="248"/>
      <c r="D307" s="249"/>
      <c r="E307" s="13"/>
      <c r="F307" s="13"/>
      <c r="G307" s="14"/>
      <c r="H307" s="8"/>
      <c r="I307" s="9"/>
      <c r="J307" s="12"/>
      <c r="K307" s="10"/>
      <c r="L307" s="10"/>
      <c r="M307" s="10"/>
      <c r="N307" s="28"/>
      <c r="O307" s="11"/>
    </row>
    <row r="308" spans="1:15" ht="13.5" x14ac:dyDescent="0.35">
      <c r="A308" s="21"/>
      <c r="B308" s="42"/>
      <c r="C308" s="248"/>
      <c r="D308" s="249"/>
      <c r="E308" s="13"/>
      <c r="F308" s="13"/>
      <c r="G308" s="14"/>
      <c r="H308" s="8"/>
      <c r="I308" s="9"/>
      <c r="J308" s="12"/>
      <c r="K308" s="10"/>
      <c r="L308" s="10"/>
      <c r="M308" s="10"/>
      <c r="N308" s="28"/>
      <c r="O308" s="11"/>
    </row>
    <row r="309" spans="1:15" ht="13.5" x14ac:dyDescent="0.35">
      <c r="A309" s="21"/>
      <c r="B309" s="42"/>
      <c r="C309" s="248"/>
      <c r="D309" s="249"/>
      <c r="E309" s="13"/>
      <c r="F309" s="13"/>
      <c r="G309" s="14"/>
      <c r="H309" s="8"/>
      <c r="I309" s="9"/>
      <c r="J309" s="12"/>
      <c r="K309" s="10"/>
      <c r="L309" s="10"/>
      <c r="M309" s="10"/>
      <c r="N309" s="28"/>
      <c r="O309" s="11"/>
    </row>
    <row r="310" spans="1:15" ht="13.5" x14ac:dyDescent="0.35">
      <c r="A310" s="21"/>
      <c r="B310" s="42"/>
      <c r="C310" s="248"/>
      <c r="D310" s="249"/>
      <c r="E310" s="13"/>
      <c r="F310" s="13"/>
      <c r="G310" s="14"/>
      <c r="H310" s="8"/>
      <c r="I310" s="9"/>
      <c r="J310" s="12"/>
      <c r="K310" s="10"/>
      <c r="L310" s="10"/>
      <c r="M310" s="10"/>
      <c r="N310" s="28"/>
      <c r="O310" s="11"/>
    </row>
    <row r="311" spans="1:15" ht="13.5" x14ac:dyDescent="0.35">
      <c r="A311" s="21"/>
      <c r="B311" s="42"/>
      <c r="C311" s="248"/>
      <c r="D311" s="249"/>
      <c r="E311" s="13"/>
      <c r="F311" s="13"/>
      <c r="G311" s="14"/>
      <c r="H311" s="8"/>
      <c r="I311" s="9"/>
      <c r="J311" s="12"/>
      <c r="K311" s="10"/>
      <c r="L311" s="10"/>
      <c r="M311" s="10"/>
      <c r="N311" s="28"/>
      <c r="O311" s="11"/>
    </row>
    <row r="312" spans="1:15" ht="13.5" x14ac:dyDescent="0.35">
      <c r="A312" s="21"/>
      <c r="B312" s="42"/>
      <c r="C312" s="248"/>
      <c r="D312" s="249"/>
      <c r="E312" s="13"/>
      <c r="F312" s="13"/>
      <c r="G312" s="14"/>
      <c r="H312" s="8"/>
      <c r="I312" s="9"/>
      <c r="J312" s="12"/>
      <c r="K312" s="10"/>
      <c r="L312" s="10"/>
      <c r="M312" s="10"/>
      <c r="N312" s="28"/>
      <c r="O312" s="11"/>
    </row>
    <row r="313" spans="1:15" ht="13.5" x14ac:dyDescent="0.35">
      <c r="A313" s="21"/>
      <c r="B313" s="43"/>
      <c r="C313" s="124"/>
      <c r="D313" s="50"/>
      <c r="E313" s="13"/>
      <c r="F313" s="13"/>
      <c r="G313" s="14"/>
      <c r="H313" s="8"/>
      <c r="I313" s="9"/>
      <c r="J313" s="12"/>
      <c r="K313" s="10"/>
      <c r="L313" s="10"/>
      <c r="M313" s="10"/>
      <c r="N313" s="28"/>
      <c r="O313" s="11"/>
    </row>
    <row r="314" spans="1:15" ht="13.5" x14ac:dyDescent="0.35">
      <c r="A314" s="21"/>
      <c r="B314" s="43"/>
      <c r="C314" s="49"/>
      <c r="D314" s="50"/>
      <c r="E314" s="13"/>
      <c r="F314" s="13"/>
      <c r="G314" s="14"/>
      <c r="H314" s="8"/>
      <c r="I314" s="9"/>
      <c r="J314" s="12"/>
      <c r="K314" s="10"/>
      <c r="L314" s="10"/>
      <c r="M314" s="10"/>
      <c r="N314" s="28"/>
      <c r="O314" s="11"/>
    </row>
    <row r="315" spans="1:15" ht="13.5" x14ac:dyDescent="0.35">
      <c r="A315" s="21"/>
      <c r="B315" s="25"/>
      <c r="C315" s="49"/>
      <c r="D315" s="50"/>
      <c r="E315" s="13"/>
      <c r="F315" s="13"/>
      <c r="G315" s="14"/>
      <c r="H315" s="8"/>
      <c r="I315" s="9"/>
      <c r="J315" s="12"/>
      <c r="K315" s="10"/>
      <c r="L315" s="10"/>
      <c r="M315" s="10"/>
      <c r="N315" s="28"/>
      <c r="O315" s="11"/>
    </row>
    <row r="316" spans="1:15" ht="13.5" thickBot="1" x14ac:dyDescent="0.3">
      <c r="A316" s="245" t="s">
        <v>12</v>
      </c>
      <c r="B316" s="246"/>
      <c r="C316" s="246"/>
      <c r="D316" s="246"/>
      <c r="E316" s="246"/>
      <c r="F316" s="247"/>
      <c r="G316" s="32">
        <f>SUM(G302:G315)</f>
        <v>3000000</v>
      </c>
      <c r="H316" s="33" t="s">
        <v>19</v>
      </c>
      <c r="I316" s="34"/>
      <c r="J316" s="32">
        <f>SUM(J302:J310)</f>
        <v>100</v>
      </c>
      <c r="K316" s="36"/>
      <c r="L316" s="36"/>
      <c r="M316" s="53">
        <f>SUM(M302:M315)</f>
        <v>0</v>
      </c>
      <c r="N316" s="71">
        <f>SUM(N302:N315)</f>
        <v>0</v>
      </c>
      <c r="O316" s="53">
        <f>SUM(O302:O315)</f>
        <v>0</v>
      </c>
    </row>
    <row r="317" spans="1:15" ht="13.5" thickTop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3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27" t="s">
        <v>359</v>
      </c>
    </row>
    <row r="319" spans="1:15" ht="13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 t="s">
        <v>25</v>
      </c>
      <c r="N319" s="2"/>
      <c r="O319" s="2"/>
    </row>
    <row r="320" spans="1:15" ht="13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N320" s="2"/>
      <c r="O320" s="2"/>
    </row>
    <row r="321" spans="1:15" ht="13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N321" s="2"/>
      <c r="O321" s="2"/>
    </row>
    <row r="322" spans="1:15" ht="13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N322" s="2"/>
      <c r="O322" s="2"/>
    </row>
    <row r="323" spans="1:15" ht="13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6" t="s">
        <v>59</v>
      </c>
      <c r="N323" s="2"/>
      <c r="O323" s="2"/>
    </row>
    <row r="324" spans="1:15" ht="13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 t="s">
        <v>202</v>
      </c>
      <c r="N324" s="2"/>
      <c r="O324" s="2"/>
    </row>
    <row r="325" spans="1:15" ht="13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N325" s="2"/>
      <c r="O325" s="2"/>
    </row>
    <row r="326" spans="1:15" ht="13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N326" s="2"/>
      <c r="O326" s="2"/>
    </row>
    <row r="327" spans="1:15" ht="13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N327" s="2"/>
      <c r="O327" s="2"/>
    </row>
    <row r="328" spans="1:15" ht="13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N328" s="2"/>
      <c r="O328" s="2"/>
    </row>
    <row r="329" spans="1:15" ht="13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N329" s="2"/>
      <c r="O329" s="2"/>
    </row>
    <row r="330" spans="1:15" ht="13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N330" s="2"/>
      <c r="O330" s="2"/>
    </row>
    <row r="331" spans="1:15" ht="13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N331" s="2"/>
      <c r="O331" s="2"/>
    </row>
    <row r="332" spans="1:15" ht="13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N332" s="2"/>
      <c r="O332" s="2"/>
    </row>
    <row r="333" spans="1:15" ht="13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N333" s="2"/>
      <c r="O333" s="2"/>
    </row>
    <row r="334" spans="1:15" ht="13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N334" s="2"/>
      <c r="O334" s="2"/>
    </row>
    <row r="335" spans="1:15" ht="13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N335" s="2"/>
      <c r="O335" s="2"/>
    </row>
    <row r="336" spans="1:15" ht="13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N336" s="2"/>
      <c r="O336" s="2"/>
    </row>
    <row r="337" spans="1:15" ht="13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N337" s="2"/>
      <c r="O337" s="2"/>
    </row>
    <row r="338" spans="1:15" ht="13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N338" s="2"/>
      <c r="O338" s="2"/>
    </row>
    <row r="339" spans="1:15" ht="13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N339" s="2"/>
      <c r="O339" s="2"/>
    </row>
    <row r="340" spans="1:15" ht="13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N340" s="2"/>
      <c r="O340" s="2"/>
    </row>
    <row r="341" spans="1:15" ht="13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N341" s="2"/>
      <c r="O341" s="2"/>
    </row>
    <row r="342" spans="1:15" ht="13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N342" s="2"/>
      <c r="O342" s="2"/>
    </row>
    <row r="343" spans="1:15" ht="13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N343" s="2"/>
      <c r="O343" s="2"/>
    </row>
    <row r="344" spans="1:15" ht="13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N344" s="2"/>
      <c r="O344" s="2"/>
    </row>
    <row r="345" spans="1:15" ht="13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N345" s="2"/>
      <c r="O345" s="2"/>
    </row>
    <row r="346" spans="1:15" ht="13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N346" s="2"/>
      <c r="O346" s="2"/>
    </row>
    <row r="347" spans="1:15" ht="13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N347" s="2"/>
      <c r="O347" s="2"/>
    </row>
    <row r="348" spans="1:15" ht="13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N348" s="2"/>
      <c r="O348" s="2"/>
    </row>
    <row r="349" spans="1:15" ht="13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N349" s="2"/>
      <c r="O349" s="2"/>
    </row>
    <row r="350" spans="1:15" ht="13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N350" s="2"/>
      <c r="O350" s="2"/>
    </row>
    <row r="351" spans="1:15" ht="13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N351" s="2"/>
      <c r="O351" s="2"/>
    </row>
    <row r="352" spans="1:15" ht="13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N352" s="2"/>
      <c r="O352" s="2"/>
    </row>
    <row r="353" spans="1:15" ht="13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N353" s="2"/>
      <c r="O353" s="2"/>
    </row>
    <row r="354" spans="1:15" ht="13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N354" s="2"/>
      <c r="O354" s="2"/>
    </row>
    <row r="355" spans="1:15" ht="13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N355" s="2"/>
      <c r="O355" s="2"/>
    </row>
    <row r="356" spans="1:15" ht="13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N356" s="2"/>
      <c r="O356" s="2"/>
    </row>
    <row r="357" spans="1:15" ht="13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N357" s="2"/>
      <c r="O357" s="2"/>
    </row>
    <row r="358" spans="1:15" ht="13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N358" s="2"/>
      <c r="O358" s="2"/>
    </row>
    <row r="359" spans="1:15" ht="13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N359" s="2"/>
      <c r="O359" s="2"/>
    </row>
    <row r="360" spans="1:15" ht="13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N360" s="2"/>
      <c r="O360" s="2"/>
    </row>
    <row r="361" spans="1:15" ht="13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N361" s="2"/>
      <c r="O361" s="2"/>
    </row>
    <row r="362" spans="1:15" ht="13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N362" s="2"/>
      <c r="O362" s="2"/>
    </row>
    <row r="363" spans="1:15" ht="13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N363" s="2"/>
      <c r="O363" s="2"/>
    </row>
    <row r="364" spans="1:15" ht="13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N364" s="2"/>
      <c r="O364" s="2"/>
    </row>
    <row r="365" spans="1:15" ht="13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N365" s="2"/>
      <c r="O365" s="2"/>
    </row>
    <row r="366" spans="1:15" ht="13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N366" s="2"/>
      <c r="O366" s="2"/>
    </row>
    <row r="367" spans="1:15" ht="13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N367" s="2"/>
      <c r="O367" s="2"/>
    </row>
    <row r="368" spans="1:15" ht="13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N368" s="2"/>
      <c r="O368" s="2"/>
    </row>
    <row r="369" spans="1:15" ht="13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N369" s="2"/>
      <c r="O369" s="2"/>
    </row>
    <row r="370" spans="1:15" ht="13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N370" s="2"/>
      <c r="O370" s="2"/>
    </row>
    <row r="371" spans="1:15" ht="13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N371" s="2"/>
      <c r="O371" s="2"/>
    </row>
    <row r="372" spans="1:15" ht="13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N372" s="2"/>
      <c r="O372" s="2"/>
    </row>
    <row r="373" spans="1:15" ht="13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N373" s="2"/>
      <c r="O373" s="2"/>
    </row>
    <row r="374" spans="1:15" ht="13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N374" s="2"/>
      <c r="O374" s="2"/>
    </row>
    <row r="375" spans="1:15" ht="13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N375" s="2"/>
      <c r="O375" s="2"/>
    </row>
    <row r="376" spans="1:15" ht="13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N376" s="2"/>
      <c r="O376" s="2"/>
    </row>
    <row r="377" spans="1:15" ht="13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N377" s="2"/>
      <c r="O377" s="2"/>
    </row>
    <row r="378" spans="1:15" ht="13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N378" s="2"/>
      <c r="O378" s="2"/>
    </row>
    <row r="379" spans="1:15" ht="13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N379" s="2"/>
      <c r="O379" s="2"/>
    </row>
    <row r="380" spans="1:15" ht="13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N380" s="2"/>
      <c r="O380" s="2"/>
    </row>
    <row r="381" spans="1:15" ht="13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N381" s="2"/>
      <c r="O381" s="2"/>
    </row>
    <row r="382" spans="1:15" ht="13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N382" s="2"/>
      <c r="O382" s="2"/>
    </row>
    <row r="383" spans="1:15" ht="13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N383" s="2"/>
      <c r="O383" s="2"/>
    </row>
    <row r="384" spans="1:15" ht="13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N384" s="2"/>
      <c r="O384" s="2"/>
    </row>
    <row r="385" spans="1:15" ht="13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N385" s="2"/>
      <c r="O385" s="2"/>
    </row>
    <row r="386" spans="1:15" ht="13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N386" s="2"/>
      <c r="O386" s="2"/>
    </row>
    <row r="387" spans="1:15" ht="13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N387" s="2"/>
      <c r="O387" s="2"/>
    </row>
    <row r="388" spans="1:15" ht="13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N388" s="2"/>
      <c r="O388" s="2"/>
    </row>
    <row r="389" spans="1:15" ht="13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N389" s="2"/>
      <c r="O389" s="2"/>
    </row>
    <row r="390" spans="1:15" ht="13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N390" s="2"/>
      <c r="O390" s="2"/>
    </row>
    <row r="391" spans="1:15" ht="13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N391" s="2"/>
      <c r="O391" s="2"/>
    </row>
    <row r="392" spans="1:15" ht="13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N392" s="2"/>
      <c r="O392" s="2"/>
    </row>
    <row r="393" spans="1:15" ht="13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N393" s="2"/>
      <c r="O393" s="2"/>
    </row>
    <row r="394" spans="1:15" ht="13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N394" s="2"/>
      <c r="O394" s="2"/>
    </row>
    <row r="395" spans="1:15" ht="13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N395" s="2"/>
      <c r="O395" s="2"/>
    </row>
    <row r="396" spans="1:15" ht="13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N396" s="2"/>
      <c r="O396" s="2"/>
    </row>
    <row r="397" spans="1:15" ht="13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N397" s="2"/>
      <c r="O397" s="2"/>
    </row>
    <row r="398" spans="1:15" ht="13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N398" s="2"/>
      <c r="O398" s="2"/>
    </row>
    <row r="399" spans="1:15" ht="13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N399" s="2"/>
      <c r="O399" s="2"/>
    </row>
    <row r="400" spans="1:15" ht="13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N400" s="2"/>
      <c r="O400" s="2"/>
    </row>
    <row r="401" spans="1:15" ht="13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N401" s="2"/>
      <c r="O401" s="2"/>
    </row>
    <row r="402" spans="1:15" ht="13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N402" s="2"/>
      <c r="O402" s="2"/>
    </row>
    <row r="403" spans="1:15" ht="13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N403" s="2"/>
      <c r="O403" s="2"/>
    </row>
    <row r="404" spans="1:15" ht="13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N404" s="2"/>
      <c r="O404" s="2"/>
    </row>
    <row r="405" spans="1:15" ht="13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N405" s="2"/>
      <c r="O405" s="2"/>
    </row>
    <row r="406" spans="1:15" ht="13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N406" s="2"/>
      <c r="O406" s="2"/>
    </row>
    <row r="407" spans="1:15" ht="13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N407" s="2"/>
      <c r="O407" s="2"/>
    </row>
    <row r="408" spans="1:15" ht="13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N408" s="2"/>
      <c r="O408" s="2"/>
    </row>
    <row r="409" spans="1:15" ht="13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N409" s="2"/>
      <c r="O409" s="2"/>
    </row>
    <row r="410" spans="1:15" ht="13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N410" s="2"/>
      <c r="O410" s="2"/>
    </row>
    <row r="411" spans="1:15" ht="13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N411" s="2"/>
      <c r="O411" s="2"/>
    </row>
    <row r="412" spans="1:15" ht="13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N412" s="2"/>
      <c r="O412" s="2"/>
    </row>
    <row r="413" spans="1:15" ht="13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N413" s="2"/>
      <c r="O413" s="2"/>
    </row>
    <row r="414" spans="1:15" ht="13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N414" s="2"/>
      <c r="O414" s="2"/>
    </row>
    <row r="415" spans="1:15" ht="13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N415" s="2"/>
      <c r="O415" s="2"/>
    </row>
    <row r="416" spans="1:15" ht="13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N416" s="2"/>
      <c r="O416" s="2"/>
    </row>
    <row r="417" spans="1:15" ht="13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N417" s="2"/>
      <c r="O417" s="2"/>
    </row>
    <row r="418" spans="1:15" ht="13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N418" s="2"/>
      <c r="O418" s="2"/>
    </row>
    <row r="419" spans="1:15" ht="13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N419" s="2"/>
      <c r="O419" s="2"/>
    </row>
    <row r="420" spans="1:15" ht="13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N420" s="2"/>
      <c r="O420" s="2"/>
    </row>
    <row r="421" spans="1:15" ht="13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N421" s="2"/>
      <c r="O421" s="2"/>
    </row>
    <row r="422" spans="1:15" ht="13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N422" s="2"/>
      <c r="O422" s="2"/>
    </row>
    <row r="423" spans="1:15" ht="13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N423" s="2"/>
      <c r="O423" s="2"/>
    </row>
    <row r="424" spans="1:15" ht="13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N424" s="2"/>
      <c r="O424" s="2"/>
    </row>
    <row r="425" spans="1:15" ht="13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N425" s="2"/>
      <c r="O425" s="2"/>
    </row>
    <row r="426" spans="1:15" ht="13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N426" s="2"/>
      <c r="O426" s="2"/>
    </row>
    <row r="427" spans="1:15" ht="13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N427" s="2"/>
      <c r="O427" s="2"/>
    </row>
    <row r="428" spans="1:15" ht="13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N428" s="2"/>
      <c r="O428" s="2"/>
    </row>
    <row r="429" spans="1:15" ht="13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N429" s="2"/>
      <c r="O429" s="2"/>
    </row>
    <row r="430" spans="1:15" ht="13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N430" s="2"/>
      <c r="O430" s="2"/>
    </row>
    <row r="431" spans="1:15" ht="13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N431" s="2"/>
      <c r="O431" s="2"/>
    </row>
    <row r="432" spans="1:15" ht="13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N432" s="2"/>
      <c r="O432" s="2"/>
    </row>
    <row r="433" spans="1:15" ht="13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N433" s="2"/>
      <c r="O433" s="2"/>
    </row>
    <row r="434" spans="1:15" ht="13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N434" s="2"/>
      <c r="O434" s="2"/>
    </row>
    <row r="435" spans="1:15" ht="13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N435" s="2"/>
      <c r="O435" s="2"/>
    </row>
    <row r="436" spans="1:15" ht="13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N436" s="2"/>
      <c r="O436" s="2"/>
    </row>
    <row r="437" spans="1:15" ht="13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N437" s="2"/>
      <c r="O437" s="2"/>
    </row>
    <row r="438" spans="1:15" ht="13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N438" s="2"/>
      <c r="O438" s="2"/>
    </row>
    <row r="439" spans="1:15" ht="13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N439" s="2"/>
      <c r="O439" s="2"/>
    </row>
    <row r="440" spans="1:15" ht="13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N440" s="2"/>
      <c r="O440" s="2"/>
    </row>
    <row r="441" spans="1:15" ht="13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N441" s="2"/>
      <c r="O441" s="2"/>
    </row>
    <row r="442" spans="1:15" ht="13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N442" s="2"/>
      <c r="O442" s="2"/>
    </row>
    <row r="443" spans="1:15" ht="13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N443" s="2"/>
      <c r="O443" s="2"/>
    </row>
    <row r="444" spans="1:15" ht="13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N444" s="2"/>
      <c r="O444" s="2"/>
    </row>
    <row r="445" spans="1:15" ht="13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N445" s="2"/>
      <c r="O445" s="2"/>
    </row>
    <row r="446" spans="1:15" ht="13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N446" s="2"/>
      <c r="O446" s="2"/>
    </row>
    <row r="447" spans="1:15" ht="13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N447" s="2"/>
      <c r="O447" s="2"/>
    </row>
    <row r="448" spans="1:15" ht="13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N448" s="2"/>
      <c r="O448" s="2"/>
    </row>
    <row r="449" spans="1:15" ht="13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N449" s="2"/>
      <c r="O449" s="2"/>
    </row>
    <row r="450" spans="1:15" ht="13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N450" s="2"/>
      <c r="O450" s="2"/>
    </row>
    <row r="451" spans="1:15" ht="13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N451" s="2"/>
      <c r="O451" s="2"/>
    </row>
    <row r="452" spans="1:15" ht="13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N452" s="2"/>
      <c r="O452" s="2"/>
    </row>
    <row r="453" spans="1:15" ht="13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N453" s="2"/>
      <c r="O453" s="2"/>
    </row>
    <row r="454" spans="1:15" ht="13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N454" s="2"/>
      <c r="O454" s="2"/>
    </row>
    <row r="455" spans="1:15" ht="13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N455" s="2"/>
      <c r="O455" s="2"/>
    </row>
    <row r="456" spans="1:15" ht="13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N456" s="2"/>
      <c r="O456" s="2"/>
    </row>
    <row r="457" spans="1:15" ht="13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N457" s="2"/>
      <c r="O457" s="2"/>
    </row>
    <row r="458" spans="1:15" ht="13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N458" s="2"/>
      <c r="O458" s="2"/>
    </row>
    <row r="459" spans="1:15" ht="13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N459" s="2"/>
      <c r="O459" s="2"/>
    </row>
    <row r="460" spans="1:15" ht="13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N460" s="2"/>
      <c r="O460" s="2"/>
    </row>
    <row r="461" spans="1:15" ht="13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N461" s="2"/>
      <c r="O461" s="2"/>
    </row>
    <row r="462" spans="1:15" ht="13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N462" s="2"/>
      <c r="O462" s="2"/>
    </row>
    <row r="463" spans="1:15" ht="13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N463" s="2"/>
      <c r="O463" s="2"/>
    </row>
    <row r="464" spans="1:15" ht="13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N464" s="2"/>
      <c r="O464" s="2"/>
    </row>
    <row r="465" spans="1:15" ht="13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N465" s="2"/>
      <c r="O465" s="2"/>
    </row>
    <row r="466" spans="1:15" ht="13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N466" s="2"/>
      <c r="O466" s="2"/>
    </row>
    <row r="467" spans="1:15" ht="13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N467" s="2"/>
      <c r="O467" s="2"/>
    </row>
    <row r="468" spans="1:15" ht="13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N468" s="2"/>
      <c r="O468" s="2"/>
    </row>
    <row r="469" spans="1:15" ht="13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N469" s="2"/>
      <c r="O469" s="2"/>
    </row>
    <row r="470" spans="1:15" ht="13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N470" s="2"/>
      <c r="O470" s="2"/>
    </row>
    <row r="471" spans="1:15" ht="13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N471" s="2"/>
      <c r="O471" s="2"/>
    </row>
    <row r="472" spans="1:15" ht="13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N472" s="2"/>
      <c r="O472" s="2"/>
    </row>
    <row r="473" spans="1:15" ht="13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N473" s="2"/>
      <c r="O473" s="2"/>
    </row>
    <row r="474" spans="1:15" ht="13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N474" s="2"/>
      <c r="O474" s="2"/>
    </row>
    <row r="475" spans="1:15" ht="13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N475" s="2"/>
      <c r="O475" s="2"/>
    </row>
    <row r="476" spans="1:15" ht="13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N476" s="2"/>
      <c r="O476" s="2"/>
    </row>
    <row r="477" spans="1:15" ht="13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N477" s="2"/>
      <c r="O477" s="2"/>
    </row>
    <row r="478" spans="1:15" ht="13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N478" s="2"/>
      <c r="O478" s="2"/>
    </row>
    <row r="479" spans="1:15" ht="13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N479" s="2"/>
      <c r="O479" s="2"/>
    </row>
    <row r="480" spans="1:15" ht="13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N480" s="2"/>
      <c r="O480" s="2"/>
    </row>
    <row r="481" spans="1:15" ht="13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N481" s="2"/>
      <c r="O481" s="2"/>
    </row>
    <row r="482" spans="1:15" ht="13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N482" s="2"/>
      <c r="O482" s="2"/>
    </row>
    <row r="483" spans="1:15" ht="13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N483" s="2"/>
      <c r="O483" s="2"/>
    </row>
    <row r="484" spans="1:15" ht="13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N484" s="2"/>
      <c r="O484" s="2"/>
    </row>
    <row r="485" spans="1:15" ht="13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N485" s="2"/>
      <c r="O485" s="2"/>
    </row>
    <row r="486" spans="1:15" ht="13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N486" s="2"/>
      <c r="O486" s="2"/>
    </row>
    <row r="487" spans="1:15" ht="14.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N487" s="2"/>
      <c r="O487" s="2"/>
    </row>
    <row r="488" spans="1:15" ht="13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N488" s="2"/>
      <c r="O488" s="2"/>
    </row>
    <row r="489" spans="1:15" ht="13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N489" s="2"/>
      <c r="O489" s="2"/>
    </row>
    <row r="490" spans="1:15" ht="13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N490" s="2"/>
      <c r="O490" s="2"/>
    </row>
    <row r="491" spans="1:15" ht="13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N491" s="2"/>
      <c r="O491" s="2"/>
    </row>
    <row r="492" spans="1:15" ht="13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N492" s="2"/>
      <c r="O492" s="2"/>
    </row>
    <row r="493" spans="1:15" ht="13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N493" s="2"/>
      <c r="O493" s="2"/>
    </row>
    <row r="494" spans="1:15" ht="13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N494" s="2"/>
      <c r="O494" s="2"/>
    </row>
  </sheetData>
  <mergeCells count="224">
    <mergeCell ref="C310:D310"/>
    <mergeCell ref="C311:D311"/>
    <mergeCell ref="C312:D312"/>
    <mergeCell ref="A316:F316"/>
    <mergeCell ref="B300:D300"/>
    <mergeCell ref="C302:D302"/>
    <mergeCell ref="C303:D303"/>
    <mergeCell ref="C304:D304"/>
    <mergeCell ref="C305:D305"/>
    <mergeCell ref="C306:D306"/>
    <mergeCell ref="C307:D307"/>
    <mergeCell ref="C308:D308"/>
    <mergeCell ref="C309:D309"/>
    <mergeCell ref="C262:D262"/>
    <mergeCell ref="C263:D263"/>
    <mergeCell ref="C264:D264"/>
    <mergeCell ref="A268:F268"/>
    <mergeCell ref="A291:O291"/>
    <mergeCell ref="A292:O292"/>
    <mergeCell ref="A293:O293"/>
    <mergeCell ref="L296:O296"/>
    <mergeCell ref="A297:A299"/>
    <mergeCell ref="B297:D299"/>
    <mergeCell ref="E297:F297"/>
    <mergeCell ref="G297:G299"/>
    <mergeCell ref="H297:H299"/>
    <mergeCell ref="I297:I299"/>
    <mergeCell ref="J297:J299"/>
    <mergeCell ref="K297:L297"/>
    <mergeCell ref="M297:O297"/>
    <mergeCell ref="E298:E299"/>
    <mergeCell ref="F298:F299"/>
    <mergeCell ref="K298:K299"/>
    <mergeCell ref="L298:L299"/>
    <mergeCell ref="M298:M299"/>
    <mergeCell ref="N298:O298"/>
    <mergeCell ref="B252:D252"/>
    <mergeCell ref="C254:D254"/>
    <mergeCell ref="C255:D255"/>
    <mergeCell ref="C256:D256"/>
    <mergeCell ref="C257:D257"/>
    <mergeCell ref="C258:D258"/>
    <mergeCell ref="C259:D259"/>
    <mergeCell ref="C260:D260"/>
    <mergeCell ref="C261:D261"/>
    <mergeCell ref="C111:D111"/>
    <mergeCell ref="C112:D112"/>
    <mergeCell ref="A243:O243"/>
    <mergeCell ref="A244:O244"/>
    <mergeCell ref="A245:O245"/>
    <mergeCell ref="L248:O248"/>
    <mergeCell ref="A249:A251"/>
    <mergeCell ref="B249:D251"/>
    <mergeCell ref="E249:F249"/>
    <mergeCell ref="G249:G251"/>
    <mergeCell ref="H249:H251"/>
    <mergeCell ref="I249:I251"/>
    <mergeCell ref="J249:J251"/>
    <mergeCell ref="K249:L249"/>
    <mergeCell ref="M249:O249"/>
    <mergeCell ref="E250:E251"/>
    <mergeCell ref="F250:F251"/>
    <mergeCell ref="K250:K251"/>
    <mergeCell ref="L250:L251"/>
    <mergeCell ref="M250:M251"/>
    <mergeCell ref="N250:O250"/>
    <mergeCell ref="C162:D162"/>
    <mergeCell ref="C163:D163"/>
    <mergeCell ref="C164:D164"/>
    <mergeCell ref="A4:O4"/>
    <mergeCell ref="A5:O5"/>
    <mergeCell ref="N58:O58"/>
    <mergeCell ref="A99:O99"/>
    <mergeCell ref="A100:O100"/>
    <mergeCell ref="A101:O101"/>
    <mergeCell ref="C158:D158"/>
    <mergeCell ref="C159:D159"/>
    <mergeCell ref="C160:D160"/>
    <mergeCell ref="E106:E107"/>
    <mergeCell ref="F106:F107"/>
    <mergeCell ref="M10:O10"/>
    <mergeCell ref="E11:E12"/>
    <mergeCell ref="F11:F12"/>
    <mergeCell ref="K11:K12"/>
    <mergeCell ref="L11:L12"/>
    <mergeCell ref="M11:M12"/>
    <mergeCell ref="N11:O11"/>
    <mergeCell ref="A6:O6"/>
    <mergeCell ref="L9:O9"/>
    <mergeCell ref="A10:A12"/>
    <mergeCell ref="B10:D12"/>
    <mergeCell ref="E10:F10"/>
    <mergeCell ref="G10:G12"/>
    <mergeCell ref="C161:D161"/>
    <mergeCell ref="M153:O153"/>
    <mergeCell ref="E154:E155"/>
    <mergeCell ref="A147:O147"/>
    <mergeCell ref="A148:O148"/>
    <mergeCell ref="H10:H12"/>
    <mergeCell ref="I10:I12"/>
    <mergeCell ref="J10:J12"/>
    <mergeCell ref="K10:L10"/>
    <mergeCell ref="A29:F29"/>
    <mergeCell ref="C20:D20"/>
    <mergeCell ref="C21:D21"/>
    <mergeCell ref="C22:D22"/>
    <mergeCell ref="C23:D23"/>
    <mergeCell ref="C24:D24"/>
    <mergeCell ref="C25:D25"/>
    <mergeCell ref="B13:D13"/>
    <mergeCell ref="C15:D15"/>
    <mergeCell ref="C16:D16"/>
    <mergeCell ref="C17:D17"/>
    <mergeCell ref="C18:D18"/>
    <mergeCell ref="C19:D19"/>
    <mergeCell ref="C72:D72"/>
    <mergeCell ref="C68:D68"/>
    <mergeCell ref="A76:F76"/>
    <mergeCell ref="E57:F57"/>
    <mergeCell ref="G57:G59"/>
    <mergeCell ref="H57:H59"/>
    <mergeCell ref="I57:I59"/>
    <mergeCell ref="C65:D65"/>
    <mergeCell ref="C66:D66"/>
    <mergeCell ref="C67:D67"/>
    <mergeCell ref="C63:D63"/>
    <mergeCell ref="C64:D64"/>
    <mergeCell ref="E58:E59"/>
    <mergeCell ref="C62:D62"/>
    <mergeCell ref="F58:F59"/>
    <mergeCell ref="A51:O51"/>
    <mergeCell ref="A52:O52"/>
    <mergeCell ref="A53:O53"/>
    <mergeCell ref="L56:O56"/>
    <mergeCell ref="A57:A59"/>
    <mergeCell ref="B57:D59"/>
    <mergeCell ref="C69:D69"/>
    <mergeCell ref="C70:D70"/>
    <mergeCell ref="C71:D71"/>
    <mergeCell ref="J57:J59"/>
    <mergeCell ref="K57:L57"/>
    <mergeCell ref="M57:O57"/>
    <mergeCell ref="K58:K59"/>
    <mergeCell ref="L58:L59"/>
    <mergeCell ref="M58:M59"/>
    <mergeCell ref="B60:D60"/>
    <mergeCell ref="K106:K107"/>
    <mergeCell ref="L106:L107"/>
    <mergeCell ref="M106:M107"/>
    <mergeCell ref="N106:O106"/>
    <mergeCell ref="B108:D108"/>
    <mergeCell ref="C110:D110"/>
    <mergeCell ref="L104:O104"/>
    <mergeCell ref="A105:A107"/>
    <mergeCell ref="B105:D107"/>
    <mergeCell ref="E105:F105"/>
    <mergeCell ref="G105:G107"/>
    <mergeCell ref="H105:H107"/>
    <mergeCell ref="I105:I107"/>
    <mergeCell ref="J105:J107"/>
    <mergeCell ref="K105:L105"/>
    <mergeCell ref="M105:O105"/>
    <mergeCell ref="C119:D119"/>
    <mergeCell ref="C120:D120"/>
    <mergeCell ref="A124:F124"/>
    <mergeCell ref="C113:D113"/>
    <mergeCell ref="C114:D114"/>
    <mergeCell ref="C115:D115"/>
    <mergeCell ref="C116:D116"/>
    <mergeCell ref="C117:D117"/>
    <mergeCell ref="C118:D118"/>
    <mergeCell ref="F154:F155"/>
    <mergeCell ref="K154:K155"/>
    <mergeCell ref="L154:L155"/>
    <mergeCell ref="M154:M155"/>
    <mergeCell ref="N154:O154"/>
    <mergeCell ref="B156:D156"/>
    <mergeCell ref="A149:O149"/>
    <mergeCell ref="L152:O152"/>
    <mergeCell ref="A153:A155"/>
    <mergeCell ref="B153:D155"/>
    <mergeCell ref="E153:F153"/>
    <mergeCell ref="G153:G155"/>
    <mergeCell ref="H153:H155"/>
    <mergeCell ref="I153:I155"/>
    <mergeCell ref="J153:J155"/>
    <mergeCell ref="K153:L153"/>
    <mergeCell ref="L200:O200"/>
    <mergeCell ref="A201:A203"/>
    <mergeCell ref="B201:D203"/>
    <mergeCell ref="E201:F201"/>
    <mergeCell ref="G201:G203"/>
    <mergeCell ref="H201:H203"/>
    <mergeCell ref="I201:I203"/>
    <mergeCell ref="J201:J203"/>
    <mergeCell ref="C165:D165"/>
    <mergeCell ref="C166:D166"/>
    <mergeCell ref="C167:D167"/>
    <mergeCell ref="C168:D168"/>
    <mergeCell ref="A172:F172"/>
    <mergeCell ref="A195:O195"/>
    <mergeCell ref="K201:L201"/>
    <mergeCell ref="M201:O201"/>
    <mergeCell ref="E202:E203"/>
    <mergeCell ref="F202:F203"/>
    <mergeCell ref="K202:K203"/>
    <mergeCell ref="L202:L203"/>
    <mergeCell ref="M202:M203"/>
    <mergeCell ref="N202:O202"/>
    <mergeCell ref="A196:O196"/>
    <mergeCell ref="A197:O197"/>
    <mergeCell ref="A220:F220"/>
    <mergeCell ref="C216:D216"/>
    <mergeCell ref="C215:D215"/>
    <mergeCell ref="C214:D214"/>
    <mergeCell ref="C213:D213"/>
    <mergeCell ref="C212:D212"/>
    <mergeCell ref="C211:D211"/>
    <mergeCell ref="B204:D204"/>
    <mergeCell ref="C206:D206"/>
    <mergeCell ref="C207:D207"/>
    <mergeCell ref="C208:D208"/>
    <mergeCell ref="C209:D209"/>
    <mergeCell ref="C210:D210"/>
  </mergeCells>
  <pageMargins left="0.45" right="0.39370078740157499" top="0.74803149606299202" bottom="0.47244094488188998" header="0.511811023622047" footer="0.511811023622047"/>
  <pageSetup paperSize="125" scale="80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1"/>
  <sheetViews>
    <sheetView view="pageBreakPreview" topLeftCell="A430" zoomScale="80" zoomScaleNormal="80" zoomScaleSheetLayoutView="80" workbookViewId="0">
      <selection activeCell="F447" sqref="F447"/>
    </sheetView>
  </sheetViews>
  <sheetFormatPr defaultColWidth="9.1796875" defaultRowHeight="12.5" x14ac:dyDescent="0.25"/>
  <cols>
    <col min="1" max="1" width="4.81640625" style="63" customWidth="1"/>
    <col min="2" max="2" width="3.7265625" style="63" customWidth="1"/>
    <col min="3" max="3" width="14.54296875" style="63" customWidth="1"/>
    <col min="4" max="4" width="36.453125" style="63" customWidth="1"/>
    <col min="5" max="6" width="14.26953125" style="63" customWidth="1"/>
    <col min="7" max="7" width="14.81640625" style="63" customWidth="1"/>
    <col min="8" max="9" width="13.1796875" style="63" customWidth="1"/>
    <col min="10" max="10" width="9" style="63" customWidth="1"/>
    <col min="11" max="12" width="11.54296875" style="63" customWidth="1"/>
    <col min="13" max="13" width="9" style="63" customWidth="1"/>
    <col min="14" max="14" width="15.54296875" style="63" customWidth="1"/>
    <col min="15" max="15" width="9" style="63" customWidth="1"/>
    <col min="16" max="16" width="9.1796875" style="63" customWidth="1"/>
    <col min="17" max="17" width="13.1796875" style="66" customWidth="1"/>
    <col min="18" max="18" width="11.54296875" style="63" bestFit="1" customWidth="1"/>
    <col min="19" max="16384" width="9.1796875" style="63"/>
  </cols>
  <sheetData>
    <row r="1" spans="1:17" ht="13" x14ac:dyDescent="0.3">
      <c r="A1" s="2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ht="13" x14ac:dyDescent="0.3">
      <c r="A2" s="1" t="s">
        <v>1</v>
      </c>
      <c r="B2" s="67"/>
      <c r="C2" s="68"/>
      <c r="D2" s="54"/>
    </row>
    <row r="3" spans="1:17" ht="17" x14ac:dyDescent="0.5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</row>
    <row r="4" spans="1:17" ht="17" x14ac:dyDescent="0.5">
      <c r="A4" s="279" t="s">
        <v>46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</row>
    <row r="5" spans="1:17" ht="17" x14ac:dyDescent="0.5">
      <c r="A5" s="279" t="s">
        <v>198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</row>
    <row r="6" spans="1:17" ht="13" x14ac:dyDescent="0.3">
      <c r="A6" s="3" t="s">
        <v>60</v>
      </c>
      <c r="B6" s="3"/>
      <c r="C6" s="3"/>
      <c r="D6" s="3" t="s">
        <v>68</v>
      </c>
      <c r="E6" s="2"/>
      <c r="F6" s="69"/>
      <c r="G6" s="69"/>
      <c r="H6" s="69"/>
      <c r="I6" s="69"/>
      <c r="J6" s="69"/>
      <c r="K6" s="69"/>
      <c r="L6" s="69"/>
      <c r="M6" s="2"/>
      <c r="N6" s="2"/>
      <c r="O6" s="2"/>
    </row>
    <row r="7" spans="1:17" ht="13" x14ac:dyDescent="0.3">
      <c r="A7" s="3" t="s">
        <v>87</v>
      </c>
      <c r="B7" s="3"/>
      <c r="C7" s="3"/>
      <c r="D7" s="22" t="s">
        <v>114</v>
      </c>
      <c r="E7" s="7"/>
      <c r="F7" s="22"/>
      <c r="G7" s="22"/>
      <c r="H7" s="22"/>
      <c r="I7" s="22"/>
      <c r="J7" s="22"/>
      <c r="K7" s="70"/>
      <c r="L7" s="22"/>
      <c r="M7" s="22"/>
      <c r="N7" s="22"/>
      <c r="O7" s="22"/>
    </row>
    <row r="8" spans="1:17" ht="14" thickBot="1" x14ac:dyDescent="0.4">
      <c r="A8" s="3" t="s">
        <v>61</v>
      </c>
      <c r="B8" s="3"/>
      <c r="C8" s="3"/>
      <c r="D8" s="3" t="s">
        <v>24</v>
      </c>
      <c r="E8" s="2"/>
      <c r="F8" s="2"/>
      <c r="G8" s="2"/>
      <c r="H8" s="2"/>
      <c r="I8" s="2"/>
      <c r="J8" s="2"/>
      <c r="K8" s="2"/>
      <c r="L8" s="253" t="str">
        <f>K.Keuangan!L9</f>
        <v>Keadaan Bulan :  Januari 2022</v>
      </c>
      <c r="M8" s="253"/>
      <c r="N8" s="253"/>
      <c r="O8" s="253"/>
    </row>
    <row r="9" spans="1:17" ht="13.5" thickTop="1" x14ac:dyDescent="0.3">
      <c r="A9" s="254" t="s">
        <v>3</v>
      </c>
      <c r="B9" s="257" t="s">
        <v>4</v>
      </c>
      <c r="C9" s="258"/>
      <c r="D9" s="259"/>
      <c r="E9" s="266" t="s">
        <v>5</v>
      </c>
      <c r="F9" s="267"/>
      <c r="G9" s="268" t="s">
        <v>62</v>
      </c>
      <c r="H9" s="268" t="s">
        <v>63</v>
      </c>
      <c r="I9" s="268" t="s">
        <v>6</v>
      </c>
      <c r="J9" s="268" t="s">
        <v>64</v>
      </c>
      <c r="K9" s="272" t="s">
        <v>48</v>
      </c>
      <c r="L9" s="273"/>
      <c r="M9" s="266" t="s">
        <v>65</v>
      </c>
      <c r="N9" s="274"/>
      <c r="O9" s="275"/>
    </row>
    <row r="10" spans="1:17" ht="13" x14ac:dyDescent="0.3">
      <c r="A10" s="255"/>
      <c r="B10" s="260"/>
      <c r="C10" s="261"/>
      <c r="D10" s="262"/>
      <c r="E10" s="276" t="s">
        <v>7</v>
      </c>
      <c r="F10" s="276" t="s">
        <v>8</v>
      </c>
      <c r="G10" s="269"/>
      <c r="H10" s="269"/>
      <c r="I10" s="269"/>
      <c r="J10" s="269"/>
      <c r="K10" s="276" t="s">
        <v>47</v>
      </c>
      <c r="L10" s="276" t="s">
        <v>9</v>
      </c>
      <c r="M10" s="276" t="s">
        <v>66</v>
      </c>
      <c r="N10" s="277" t="s">
        <v>9</v>
      </c>
      <c r="O10" s="278"/>
    </row>
    <row r="11" spans="1:17" ht="13" x14ac:dyDescent="0.3">
      <c r="A11" s="256"/>
      <c r="B11" s="263"/>
      <c r="C11" s="264"/>
      <c r="D11" s="265"/>
      <c r="E11" s="270"/>
      <c r="F11" s="270"/>
      <c r="G11" s="270"/>
      <c r="H11" s="270"/>
      <c r="I11" s="270"/>
      <c r="J11" s="270"/>
      <c r="K11" s="270"/>
      <c r="L11" s="270"/>
      <c r="M11" s="270"/>
      <c r="N11" s="4" t="s">
        <v>10</v>
      </c>
      <c r="O11" s="5" t="s">
        <v>11</v>
      </c>
    </row>
    <row r="12" spans="1:17" ht="13" x14ac:dyDescent="0.3">
      <c r="A12" s="18" t="s">
        <v>43</v>
      </c>
      <c r="B12" s="250" t="s">
        <v>44</v>
      </c>
      <c r="C12" s="251"/>
      <c r="D12" s="252"/>
      <c r="E12" s="16" t="s">
        <v>45</v>
      </c>
      <c r="F12" s="16" t="s">
        <v>39</v>
      </c>
      <c r="G12" s="16" t="s">
        <v>40</v>
      </c>
      <c r="H12" s="16" t="s">
        <v>33</v>
      </c>
      <c r="I12" s="16" t="s">
        <v>41</v>
      </c>
      <c r="J12" s="16" t="s">
        <v>42</v>
      </c>
      <c r="K12" s="16" t="s">
        <v>34</v>
      </c>
      <c r="L12" s="16" t="s">
        <v>35</v>
      </c>
      <c r="M12" s="16" t="s">
        <v>36</v>
      </c>
      <c r="N12" s="16" t="s">
        <v>37</v>
      </c>
      <c r="O12" s="17" t="s">
        <v>38</v>
      </c>
    </row>
    <row r="13" spans="1:17" ht="13.5" x14ac:dyDescent="0.35">
      <c r="A13" s="21">
        <v>1</v>
      </c>
      <c r="B13" s="24" t="s">
        <v>26</v>
      </c>
      <c r="C13" s="29"/>
      <c r="D13" s="30"/>
      <c r="E13" s="13"/>
      <c r="F13" s="13"/>
      <c r="G13" s="14"/>
      <c r="H13" s="8"/>
      <c r="I13" s="9"/>
      <c r="J13" s="12"/>
      <c r="K13" s="10"/>
      <c r="L13" s="10"/>
      <c r="M13" s="10"/>
      <c r="N13" s="28"/>
      <c r="O13" s="11"/>
    </row>
    <row r="14" spans="1:17" ht="13.5" x14ac:dyDescent="0.35">
      <c r="A14" s="21"/>
      <c r="B14" s="25">
        <v>1</v>
      </c>
      <c r="C14" s="281" t="s">
        <v>70</v>
      </c>
      <c r="D14" s="249"/>
      <c r="E14" s="13"/>
      <c r="F14" s="13"/>
      <c r="G14" s="14"/>
      <c r="H14" s="8"/>
      <c r="I14" s="9"/>
      <c r="J14" s="12"/>
      <c r="K14" s="10"/>
      <c r="L14" s="10"/>
      <c r="M14" s="10"/>
      <c r="N14" s="28"/>
      <c r="O14" s="11"/>
    </row>
    <row r="15" spans="1:17" ht="13.5" x14ac:dyDescent="0.35">
      <c r="A15" s="21"/>
      <c r="B15" s="42" t="s">
        <v>69</v>
      </c>
      <c r="C15" s="248" t="s">
        <v>54</v>
      </c>
      <c r="D15" s="280"/>
      <c r="E15" s="13"/>
      <c r="F15" s="13"/>
      <c r="G15" s="14">
        <v>14400000</v>
      </c>
      <c r="H15" s="8"/>
      <c r="I15" s="9"/>
      <c r="J15" s="12">
        <f>G15/G21*100</f>
        <v>100</v>
      </c>
      <c r="K15" s="10">
        <v>0</v>
      </c>
      <c r="L15" s="10">
        <f>N15/G15*100</f>
        <v>0</v>
      </c>
      <c r="M15" s="10">
        <f>J15*K15/100</f>
        <v>0</v>
      </c>
      <c r="N15" s="28">
        <v>0</v>
      </c>
      <c r="O15" s="11">
        <f>J15*L15/100</f>
        <v>0</v>
      </c>
      <c r="Q15" s="66">
        <f>SUM(G15-N15)</f>
        <v>14400000</v>
      </c>
    </row>
    <row r="16" spans="1:17" ht="13.5" x14ac:dyDescent="0.35">
      <c r="A16" s="21"/>
      <c r="B16" s="25"/>
      <c r="C16" s="248"/>
      <c r="D16" s="280"/>
      <c r="E16" s="13"/>
      <c r="F16" s="13"/>
      <c r="G16" s="14"/>
      <c r="H16" s="8"/>
      <c r="I16" s="9"/>
      <c r="J16" s="12"/>
      <c r="K16" s="10"/>
      <c r="L16" s="10"/>
      <c r="M16" s="10"/>
      <c r="N16" s="28"/>
      <c r="O16" s="11"/>
      <c r="Q16" s="66">
        <f t="shared" ref="Q16:Q21" si="0">SUM(G16-N16)</f>
        <v>0</v>
      </c>
    </row>
    <row r="17" spans="1:17" ht="13.5" x14ac:dyDescent="0.35">
      <c r="A17" s="21"/>
      <c r="B17" s="25"/>
      <c r="C17" s="55"/>
      <c r="D17" s="57"/>
      <c r="E17" s="13"/>
      <c r="F17" s="13"/>
      <c r="G17" s="14"/>
      <c r="H17" s="8"/>
      <c r="I17" s="9"/>
      <c r="J17" s="12"/>
      <c r="K17" s="10"/>
      <c r="L17" s="10"/>
      <c r="M17" s="10"/>
      <c r="N17" s="28"/>
      <c r="O17" s="11"/>
      <c r="Q17" s="66">
        <f t="shared" si="0"/>
        <v>0</v>
      </c>
    </row>
    <row r="18" spans="1:17" ht="13.5" x14ac:dyDescent="0.35">
      <c r="A18" s="21"/>
      <c r="B18" s="25"/>
      <c r="C18" s="49"/>
      <c r="D18" s="65"/>
      <c r="E18" s="13"/>
      <c r="F18" s="13"/>
      <c r="G18" s="14"/>
      <c r="H18" s="8"/>
      <c r="I18" s="9"/>
      <c r="J18" s="12"/>
      <c r="K18" s="10"/>
      <c r="L18" s="10"/>
      <c r="M18" s="10"/>
      <c r="N18" s="28"/>
      <c r="O18" s="11"/>
      <c r="Q18" s="66">
        <f t="shared" si="0"/>
        <v>0</v>
      </c>
    </row>
    <row r="19" spans="1:17" ht="13.5" x14ac:dyDescent="0.35">
      <c r="A19" s="21"/>
      <c r="B19" s="25"/>
      <c r="C19" s="49"/>
      <c r="D19" s="50"/>
      <c r="E19" s="13"/>
      <c r="F19" s="13"/>
      <c r="G19" s="14"/>
      <c r="H19" s="8"/>
      <c r="I19" s="9"/>
      <c r="J19" s="12"/>
      <c r="K19" s="10"/>
      <c r="L19" s="10"/>
      <c r="M19" s="10"/>
      <c r="N19" s="28"/>
      <c r="O19" s="11"/>
      <c r="Q19" s="66">
        <f t="shared" si="0"/>
        <v>0</v>
      </c>
    </row>
    <row r="20" spans="1:17" ht="13.5" x14ac:dyDescent="0.35">
      <c r="A20" s="21"/>
      <c r="B20" s="25"/>
      <c r="C20" s="49"/>
      <c r="D20" s="50"/>
      <c r="E20" s="13"/>
      <c r="F20" s="13"/>
      <c r="G20" s="14"/>
      <c r="H20" s="8"/>
      <c r="I20" s="9"/>
      <c r="J20" s="12"/>
      <c r="K20" s="10"/>
      <c r="L20" s="10"/>
      <c r="M20" s="10"/>
      <c r="N20" s="28"/>
      <c r="O20" s="11"/>
      <c r="Q20" s="66">
        <f t="shared" si="0"/>
        <v>0</v>
      </c>
    </row>
    <row r="21" spans="1:17" ht="13.5" thickBot="1" x14ac:dyDescent="0.3">
      <c r="A21" s="245" t="s">
        <v>12</v>
      </c>
      <c r="B21" s="246"/>
      <c r="C21" s="246"/>
      <c r="D21" s="246"/>
      <c r="E21" s="246"/>
      <c r="F21" s="247"/>
      <c r="G21" s="32">
        <f>SUM(G15:G16)</f>
        <v>14400000</v>
      </c>
      <c r="H21" s="33" t="s">
        <v>19</v>
      </c>
      <c r="I21" s="34"/>
      <c r="J21" s="32">
        <f>SUM(J15:J16)</f>
        <v>100</v>
      </c>
      <c r="K21" s="36"/>
      <c r="L21" s="36"/>
      <c r="M21" s="53">
        <f>SUM(M15:M16)</f>
        <v>0</v>
      </c>
      <c r="N21" s="51">
        <f>SUM(N15:N16)</f>
        <v>0</v>
      </c>
      <c r="O21" s="53">
        <f>SUM(O15:O16)</f>
        <v>0</v>
      </c>
      <c r="Q21" s="66">
        <f t="shared" si="0"/>
        <v>14400000</v>
      </c>
    </row>
    <row r="22" spans="1:17" ht="13.5" thickTop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7" ht="13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95" t="s">
        <v>359</v>
      </c>
    </row>
    <row r="24" spans="1:17" ht="13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 t="s">
        <v>25</v>
      </c>
      <c r="N24" s="2"/>
      <c r="O24" s="2"/>
    </row>
    <row r="25" spans="1:17" ht="13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N25" s="2"/>
      <c r="O25" s="2"/>
    </row>
    <row r="26" spans="1:17" ht="13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N26" s="2"/>
      <c r="O26" s="2"/>
    </row>
    <row r="27" spans="1:17" ht="13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6" t="s">
        <v>71</v>
      </c>
      <c r="N27" s="2"/>
      <c r="O27" s="2"/>
    </row>
    <row r="28" spans="1:17" ht="13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 t="s">
        <v>159</v>
      </c>
      <c r="N28" s="2"/>
      <c r="O28" s="2"/>
    </row>
    <row r="30" spans="1:17" ht="13" x14ac:dyDescent="0.3">
      <c r="A30" s="23" t="s">
        <v>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7" ht="13" x14ac:dyDescent="0.3">
      <c r="A31" s="1" t="s">
        <v>1</v>
      </c>
      <c r="B31" s="67"/>
      <c r="C31" s="68"/>
      <c r="D31" s="54"/>
    </row>
    <row r="32" spans="1:17" ht="17" x14ac:dyDescent="0.5">
      <c r="A32" s="271" t="s">
        <v>2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</row>
    <row r="33" spans="1:18" ht="17" x14ac:dyDescent="0.5">
      <c r="A33" s="279" t="s">
        <v>46</v>
      </c>
      <c r="B33" s="279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</row>
    <row r="34" spans="1:18" ht="17" x14ac:dyDescent="0.5">
      <c r="A34" s="279" t="s">
        <v>198</v>
      </c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</row>
    <row r="35" spans="1:18" ht="13" x14ac:dyDescent="0.3">
      <c r="A35" s="3" t="s">
        <v>60</v>
      </c>
      <c r="B35" s="3"/>
      <c r="C35" s="3"/>
      <c r="D35" s="3" t="s">
        <v>68</v>
      </c>
      <c r="E35" s="2"/>
      <c r="F35" s="69"/>
      <c r="G35" s="69"/>
      <c r="H35" s="69"/>
      <c r="I35" s="69"/>
      <c r="J35" s="69"/>
      <c r="K35" s="69"/>
      <c r="L35" s="69"/>
      <c r="M35" s="2"/>
      <c r="N35" s="2"/>
      <c r="O35" s="2"/>
    </row>
    <row r="36" spans="1:18" ht="13" x14ac:dyDescent="0.3">
      <c r="A36" s="3" t="s">
        <v>87</v>
      </c>
      <c r="B36" s="3"/>
      <c r="C36" s="3"/>
      <c r="D36" s="22" t="s">
        <v>115</v>
      </c>
      <c r="E36" s="7"/>
      <c r="F36" s="22"/>
      <c r="G36" s="22"/>
      <c r="H36" s="22"/>
      <c r="I36" s="22"/>
      <c r="J36" s="22"/>
      <c r="K36" s="70"/>
      <c r="L36" s="22"/>
      <c r="M36" s="22"/>
      <c r="N36" s="22"/>
      <c r="O36" s="22"/>
    </row>
    <row r="37" spans="1:18" ht="14" thickBot="1" x14ac:dyDescent="0.4">
      <c r="A37" s="3" t="s">
        <v>61</v>
      </c>
      <c r="B37" s="3"/>
      <c r="C37" s="3"/>
      <c r="D37" s="3" t="s">
        <v>24</v>
      </c>
      <c r="E37" s="2"/>
      <c r="F37" s="2"/>
      <c r="G37" s="2"/>
      <c r="H37" s="2"/>
      <c r="I37" s="2"/>
      <c r="J37" s="2"/>
      <c r="K37" s="2"/>
      <c r="L37" s="253" t="str">
        <f>K.Keuangan!L9</f>
        <v>Keadaan Bulan :  Januari 2022</v>
      </c>
      <c r="M37" s="253"/>
      <c r="N37" s="253"/>
      <c r="O37" s="253"/>
    </row>
    <row r="38" spans="1:18" ht="13.5" thickTop="1" x14ac:dyDescent="0.3">
      <c r="A38" s="254" t="s">
        <v>3</v>
      </c>
      <c r="B38" s="257" t="s">
        <v>4</v>
      </c>
      <c r="C38" s="258"/>
      <c r="D38" s="259"/>
      <c r="E38" s="266" t="s">
        <v>5</v>
      </c>
      <c r="F38" s="267"/>
      <c r="G38" s="268" t="s">
        <v>62</v>
      </c>
      <c r="H38" s="268" t="s">
        <v>63</v>
      </c>
      <c r="I38" s="268" t="s">
        <v>6</v>
      </c>
      <c r="J38" s="268" t="s">
        <v>64</v>
      </c>
      <c r="K38" s="272" t="s">
        <v>48</v>
      </c>
      <c r="L38" s="273"/>
      <c r="M38" s="266" t="s">
        <v>65</v>
      </c>
      <c r="N38" s="274"/>
      <c r="O38" s="275"/>
    </row>
    <row r="39" spans="1:18" ht="13" x14ac:dyDescent="0.3">
      <c r="A39" s="255"/>
      <c r="B39" s="260"/>
      <c r="C39" s="261"/>
      <c r="D39" s="262"/>
      <c r="E39" s="276" t="s">
        <v>7</v>
      </c>
      <c r="F39" s="276" t="s">
        <v>8</v>
      </c>
      <c r="G39" s="269"/>
      <c r="H39" s="269"/>
      <c r="I39" s="269"/>
      <c r="J39" s="269"/>
      <c r="K39" s="276" t="s">
        <v>47</v>
      </c>
      <c r="L39" s="276" t="s">
        <v>9</v>
      </c>
      <c r="M39" s="276" t="s">
        <v>66</v>
      </c>
      <c r="N39" s="277" t="s">
        <v>9</v>
      </c>
      <c r="O39" s="278"/>
    </row>
    <row r="40" spans="1:18" ht="13" x14ac:dyDescent="0.3">
      <c r="A40" s="256"/>
      <c r="B40" s="263"/>
      <c r="C40" s="264"/>
      <c r="D40" s="265"/>
      <c r="E40" s="270"/>
      <c r="F40" s="270"/>
      <c r="G40" s="270"/>
      <c r="H40" s="270"/>
      <c r="I40" s="270"/>
      <c r="J40" s="270"/>
      <c r="K40" s="270"/>
      <c r="L40" s="270"/>
      <c r="M40" s="270"/>
      <c r="N40" s="4" t="s">
        <v>10</v>
      </c>
      <c r="O40" s="5" t="s">
        <v>11</v>
      </c>
    </row>
    <row r="41" spans="1:18" ht="13" x14ac:dyDescent="0.3">
      <c r="A41" s="18" t="s">
        <v>43</v>
      </c>
      <c r="B41" s="250" t="s">
        <v>44</v>
      </c>
      <c r="C41" s="251"/>
      <c r="D41" s="252"/>
      <c r="E41" s="16" t="s">
        <v>45</v>
      </c>
      <c r="F41" s="16" t="s">
        <v>39</v>
      </c>
      <c r="G41" s="16" t="s">
        <v>40</v>
      </c>
      <c r="H41" s="16" t="s">
        <v>33</v>
      </c>
      <c r="I41" s="16" t="s">
        <v>41</v>
      </c>
      <c r="J41" s="16" t="s">
        <v>42</v>
      </c>
      <c r="K41" s="16" t="s">
        <v>34</v>
      </c>
      <c r="L41" s="16" t="s">
        <v>35</v>
      </c>
      <c r="M41" s="16" t="s">
        <v>36</v>
      </c>
      <c r="N41" s="16" t="s">
        <v>37</v>
      </c>
      <c r="O41" s="17" t="s">
        <v>38</v>
      </c>
    </row>
    <row r="42" spans="1:18" ht="13.5" x14ac:dyDescent="0.35">
      <c r="A42" s="21">
        <v>1</v>
      </c>
      <c r="B42" s="24" t="s">
        <v>26</v>
      </c>
      <c r="C42" s="29"/>
      <c r="D42" s="30"/>
      <c r="E42" s="13"/>
      <c r="F42" s="13"/>
      <c r="G42" s="14"/>
      <c r="H42" s="8"/>
      <c r="I42" s="9"/>
      <c r="J42" s="12"/>
      <c r="K42" s="10"/>
      <c r="L42" s="10"/>
      <c r="M42" s="10"/>
      <c r="N42" s="28"/>
      <c r="O42" s="11"/>
    </row>
    <row r="43" spans="1:18" ht="13.5" x14ac:dyDescent="0.35">
      <c r="A43" s="21"/>
      <c r="B43" s="25">
        <v>1</v>
      </c>
      <c r="C43" s="281" t="s">
        <v>158</v>
      </c>
      <c r="D43" s="249"/>
      <c r="E43" s="13"/>
      <c r="F43" s="13"/>
      <c r="G43" s="14"/>
      <c r="H43" s="8"/>
      <c r="I43" s="9"/>
      <c r="J43" s="52"/>
      <c r="K43" s="10"/>
      <c r="L43" s="10"/>
      <c r="M43" s="10"/>
      <c r="N43" s="28"/>
      <c r="O43" s="11"/>
      <c r="Q43" s="66">
        <f>SUM(G43-N43)</f>
        <v>0</v>
      </c>
    </row>
    <row r="44" spans="1:18" ht="13.5" x14ac:dyDescent="0.35">
      <c r="A44" s="21"/>
      <c r="B44" s="42" t="s">
        <v>69</v>
      </c>
      <c r="C44" s="248" t="s">
        <v>67</v>
      </c>
      <c r="D44" s="280"/>
      <c r="E44" s="13"/>
      <c r="F44" s="13"/>
      <c r="G44" s="14">
        <v>33790000</v>
      </c>
      <c r="H44" s="8"/>
      <c r="I44" s="9"/>
      <c r="J44" s="52">
        <f>G44/G51*100</f>
        <v>16.8909461729185</v>
      </c>
      <c r="K44" s="10">
        <v>0</v>
      </c>
      <c r="L44" s="10">
        <f t="shared" ref="L44:L45" si="1">ROUND(N44/G44*100,0)</f>
        <v>0</v>
      </c>
      <c r="M44" s="10">
        <f t="shared" ref="M44:M45" si="2">J44*K44/100</f>
        <v>0</v>
      </c>
      <c r="N44" s="28">
        <v>0</v>
      </c>
      <c r="O44" s="11">
        <f t="shared" ref="O44:O45" si="3">J44*L44/100</f>
        <v>0</v>
      </c>
      <c r="Q44" s="66">
        <f t="shared" ref="Q44:Q51" si="4">SUM(G44-N44)</f>
        <v>33790000</v>
      </c>
      <c r="R44" s="64"/>
    </row>
    <row r="45" spans="1:18" ht="13.5" x14ac:dyDescent="0.35">
      <c r="A45" s="21"/>
      <c r="B45" s="42" t="s">
        <v>69</v>
      </c>
      <c r="C45" s="248" t="s">
        <v>67</v>
      </c>
      <c r="D45" s="280"/>
      <c r="E45" s="13"/>
      <c r="F45" s="13"/>
      <c r="G45" s="14">
        <v>164008000</v>
      </c>
      <c r="H45" s="8"/>
      <c r="I45" s="9"/>
      <c r="J45" s="52">
        <f>G45/G51*100</f>
        <v>81.984323762297052</v>
      </c>
      <c r="K45" s="10">
        <v>0</v>
      </c>
      <c r="L45" s="10">
        <f t="shared" si="1"/>
        <v>0</v>
      </c>
      <c r="M45" s="10">
        <f t="shared" si="2"/>
        <v>0</v>
      </c>
      <c r="N45" s="28">
        <v>0</v>
      </c>
      <c r="O45" s="11">
        <f t="shared" si="3"/>
        <v>0</v>
      </c>
      <c r="R45" s="64"/>
    </row>
    <row r="46" spans="1:18" ht="13.5" x14ac:dyDescent="0.35">
      <c r="A46" s="21"/>
      <c r="B46" s="42" t="s">
        <v>69</v>
      </c>
      <c r="C46" s="248" t="s">
        <v>188</v>
      </c>
      <c r="D46" s="280"/>
      <c r="E46" s="13"/>
      <c r="F46" s="13"/>
      <c r="G46" s="14">
        <v>2250000</v>
      </c>
      <c r="H46" s="8"/>
      <c r="I46" s="9"/>
      <c r="J46" s="52">
        <f>G46/G51*100</f>
        <v>1.1247300647844518</v>
      </c>
      <c r="K46" s="10">
        <v>0</v>
      </c>
      <c r="L46" s="10">
        <f>ROUND(N46/G46*100,0)</f>
        <v>0</v>
      </c>
      <c r="M46" s="10">
        <f>J46*K46/100</f>
        <v>0</v>
      </c>
      <c r="N46" s="28">
        <v>0</v>
      </c>
      <c r="O46" s="11">
        <f>J46*L46/100</f>
        <v>0</v>
      </c>
      <c r="Q46" s="66">
        <f t="shared" si="4"/>
        <v>2250000</v>
      </c>
      <c r="R46" s="64"/>
    </row>
    <row r="47" spans="1:18" ht="13.5" x14ac:dyDescent="0.35">
      <c r="A47" s="21"/>
      <c r="B47" s="43" t="s">
        <v>187</v>
      </c>
      <c r="C47" s="55"/>
      <c r="D47" s="57"/>
      <c r="E47" s="13"/>
      <c r="F47" s="13"/>
      <c r="G47" s="14"/>
      <c r="H47" s="8"/>
      <c r="I47" s="9"/>
      <c r="J47" s="12"/>
      <c r="K47" s="10"/>
      <c r="L47" s="10"/>
      <c r="M47" s="10"/>
      <c r="N47" s="28"/>
      <c r="O47" s="11"/>
      <c r="Q47" s="66">
        <f t="shared" si="4"/>
        <v>0</v>
      </c>
      <c r="R47" s="64"/>
    </row>
    <row r="48" spans="1:18" ht="13.5" x14ac:dyDescent="0.35">
      <c r="A48" s="21"/>
      <c r="B48" s="25"/>
      <c r="C48" s="49"/>
      <c r="D48" s="65"/>
      <c r="E48" s="13"/>
      <c r="F48" s="13"/>
      <c r="G48" s="14"/>
      <c r="H48" s="8"/>
      <c r="I48" s="9"/>
      <c r="J48" s="12"/>
      <c r="K48" s="10"/>
      <c r="L48" s="10"/>
      <c r="M48" s="10"/>
      <c r="N48" s="28"/>
      <c r="O48" s="11"/>
      <c r="Q48" s="66">
        <f t="shared" si="4"/>
        <v>0</v>
      </c>
      <c r="R48" s="64"/>
    </row>
    <row r="49" spans="1:18" ht="13.5" x14ac:dyDescent="0.35">
      <c r="A49" s="21"/>
      <c r="B49" s="25"/>
      <c r="C49" s="49"/>
      <c r="D49" s="50"/>
      <c r="E49" s="13"/>
      <c r="F49" s="13"/>
      <c r="G49" s="14"/>
      <c r="H49" s="8"/>
      <c r="I49" s="9"/>
      <c r="J49" s="12"/>
      <c r="K49" s="10"/>
      <c r="L49" s="10"/>
      <c r="M49" s="10"/>
      <c r="N49" s="28"/>
      <c r="O49" s="11"/>
      <c r="Q49" s="66">
        <f t="shared" si="4"/>
        <v>0</v>
      </c>
      <c r="R49" s="64"/>
    </row>
    <row r="50" spans="1:18" ht="13.5" x14ac:dyDescent="0.35">
      <c r="A50" s="21"/>
      <c r="B50" s="25"/>
      <c r="C50" s="49"/>
      <c r="D50" s="50"/>
      <c r="E50" s="13"/>
      <c r="F50" s="13"/>
      <c r="G50" s="14"/>
      <c r="H50" s="8"/>
      <c r="I50" s="9"/>
      <c r="J50" s="12"/>
      <c r="K50" s="10"/>
      <c r="L50" s="10"/>
      <c r="M50" s="10"/>
      <c r="N50" s="28"/>
      <c r="O50" s="11"/>
      <c r="Q50" s="66">
        <f t="shared" si="4"/>
        <v>0</v>
      </c>
    </row>
    <row r="51" spans="1:18" ht="13.5" thickBot="1" x14ac:dyDescent="0.3">
      <c r="A51" s="245" t="s">
        <v>12</v>
      </c>
      <c r="B51" s="246"/>
      <c r="C51" s="246"/>
      <c r="D51" s="246"/>
      <c r="E51" s="246"/>
      <c r="F51" s="247"/>
      <c r="G51" s="51">
        <f>SUM(G43:G50)</f>
        <v>200048000</v>
      </c>
      <c r="H51" s="33" t="s">
        <v>19</v>
      </c>
      <c r="I51" s="34"/>
      <c r="J51" s="32">
        <f>SUM(J43:J50)</f>
        <v>100.00000000000001</v>
      </c>
      <c r="K51" s="36"/>
      <c r="L51" s="36"/>
      <c r="M51" s="53">
        <f>SUM(M43:M50)</f>
        <v>0</v>
      </c>
      <c r="N51" s="51">
        <f>SUM(N43)</f>
        <v>0</v>
      </c>
      <c r="O51" s="53">
        <f>SUM(O43)</f>
        <v>0</v>
      </c>
      <c r="Q51" s="66">
        <f t="shared" si="4"/>
        <v>200048000</v>
      </c>
    </row>
    <row r="52" spans="1:18" ht="13.5" thickTop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8" ht="13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95" t="s">
        <v>359</v>
      </c>
    </row>
    <row r="54" spans="1:18" ht="13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 t="s">
        <v>25</v>
      </c>
      <c r="N54" s="2"/>
      <c r="O54" s="2"/>
    </row>
    <row r="55" spans="1:18" ht="13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N55" s="2"/>
      <c r="O55" s="2"/>
    </row>
    <row r="56" spans="1:18" ht="13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N56" s="2"/>
      <c r="O56" s="2"/>
    </row>
    <row r="57" spans="1:18" ht="13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6" t="s">
        <v>71</v>
      </c>
      <c r="N57" s="2"/>
      <c r="O57" s="2"/>
    </row>
    <row r="58" spans="1:18" ht="13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 t="s">
        <v>159</v>
      </c>
      <c r="N58" s="2"/>
      <c r="O58" s="2"/>
    </row>
    <row r="60" spans="1:18" ht="13" x14ac:dyDescent="0.3">
      <c r="A60" s="23" t="s">
        <v>0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8" ht="13" x14ac:dyDescent="0.3">
      <c r="A61" s="1" t="s">
        <v>1</v>
      </c>
      <c r="B61" s="67"/>
      <c r="C61" s="68"/>
      <c r="D61" s="54"/>
    </row>
    <row r="62" spans="1:18" ht="17" x14ac:dyDescent="0.5">
      <c r="A62" s="271" t="s">
        <v>2</v>
      </c>
      <c r="B62" s="271"/>
      <c r="C62" s="271"/>
      <c r="D62" s="271"/>
      <c r="E62" s="271"/>
      <c r="F62" s="271"/>
      <c r="G62" s="271"/>
      <c r="H62" s="271"/>
      <c r="I62" s="271"/>
      <c r="J62" s="271"/>
      <c r="K62" s="271"/>
      <c r="L62" s="271"/>
      <c r="M62" s="271"/>
      <c r="N62" s="271"/>
      <c r="O62" s="271"/>
    </row>
    <row r="63" spans="1:18" ht="17" x14ac:dyDescent="0.5">
      <c r="A63" s="279" t="s">
        <v>46</v>
      </c>
      <c r="B63" s="279"/>
      <c r="C63" s="279"/>
      <c r="D63" s="279"/>
      <c r="E63" s="279"/>
      <c r="F63" s="279"/>
      <c r="G63" s="279"/>
      <c r="H63" s="279"/>
      <c r="I63" s="279"/>
      <c r="J63" s="279"/>
      <c r="K63" s="279"/>
      <c r="L63" s="279"/>
      <c r="M63" s="279"/>
      <c r="N63" s="279"/>
      <c r="O63" s="279"/>
    </row>
    <row r="64" spans="1:18" ht="17" x14ac:dyDescent="0.5">
      <c r="A64" s="279" t="s">
        <v>198</v>
      </c>
      <c r="B64" s="279"/>
      <c r="C64" s="279"/>
      <c r="D64" s="279"/>
      <c r="E64" s="279"/>
      <c r="F64" s="279"/>
      <c r="G64" s="279"/>
      <c r="H64" s="279"/>
      <c r="I64" s="279"/>
      <c r="J64" s="279"/>
      <c r="K64" s="279"/>
      <c r="L64" s="279"/>
      <c r="M64" s="279"/>
      <c r="N64" s="279"/>
      <c r="O64" s="279"/>
    </row>
    <row r="65" spans="1:17" ht="13" x14ac:dyDescent="0.3">
      <c r="A65" s="3" t="s">
        <v>60</v>
      </c>
      <c r="B65" s="3"/>
      <c r="C65" s="3"/>
      <c r="D65" s="3" t="s">
        <v>68</v>
      </c>
      <c r="E65" s="2"/>
      <c r="F65" s="69"/>
      <c r="G65" s="69"/>
      <c r="H65" s="69"/>
      <c r="I65" s="69"/>
      <c r="J65" s="69"/>
      <c r="K65" s="69"/>
      <c r="L65" s="69"/>
      <c r="M65" s="2"/>
      <c r="N65" s="2"/>
      <c r="O65" s="2"/>
    </row>
    <row r="66" spans="1:17" ht="13" x14ac:dyDescent="0.3">
      <c r="A66" s="3" t="s">
        <v>87</v>
      </c>
      <c r="B66" s="3"/>
      <c r="C66" s="3"/>
      <c r="D66" s="22" t="s">
        <v>166</v>
      </c>
      <c r="E66" s="7"/>
      <c r="F66" s="22"/>
      <c r="G66" s="22"/>
      <c r="H66" s="22"/>
      <c r="I66" s="22"/>
      <c r="J66" s="22"/>
      <c r="K66" s="70"/>
      <c r="L66" s="22"/>
      <c r="M66" s="22"/>
      <c r="N66" s="22"/>
      <c r="O66" s="22"/>
    </row>
    <row r="67" spans="1:17" ht="14" thickBot="1" x14ac:dyDescent="0.4">
      <c r="A67" s="3" t="s">
        <v>61</v>
      </c>
      <c r="B67" s="3"/>
      <c r="C67" s="3"/>
      <c r="D67" s="3" t="s">
        <v>24</v>
      </c>
      <c r="E67" s="2"/>
      <c r="F67" s="2"/>
      <c r="G67" s="2"/>
      <c r="H67" s="2"/>
      <c r="I67" s="2"/>
      <c r="J67" s="2"/>
      <c r="K67" s="2"/>
      <c r="L67" s="253" t="str">
        <f>K.Keuangan!L9</f>
        <v>Keadaan Bulan :  Januari 2022</v>
      </c>
      <c r="M67" s="253"/>
      <c r="N67" s="253"/>
      <c r="O67" s="253"/>
    </row>
    <row r="68" spans="1:17" ht="13.5" thickTop="1" x14ac:dyDescent="0.3">
      <c r="A68" s="254" t="s">
        <v>3</v>
      </c>
      <c r="B68" s="257" t="s">
        <v>4</v>
      </c>
      <c r="C68" s="258"/>
      <c r="D68" s="259"/>
      <c r="E68" s="266" t="s">
        <v>5</v>
      </c>
      <c r="F68" s="267"/>
      <c r="G68" s="268" t="s">
        <v>62</v>
      </c>
      <c r="H68" s="268" t="s">
        <v>63</v>
      </c>
      <c r="I68" s="268" t="s">
        <v>6</v>
      </c>
      <c r="J68" s="268" t="s">
        <v>64</v>
      </c>
      <c r="K68" s="272" t="s">
        <v>48</v>
      </c>
      <c r="L68" s="273"/>
      <c r="M68" s="266" t="s">
        <v>65</v>
      </c>
      <c r="N68" s="274"/>
      <c r="O68" s="275"/>
    </row>
    <row r="69" spans="1:17" ht="13" x14ac:dyDescent="0.3">
      <c r="A69" s="255"/>
      <c r="B69" s="260"/>
      <c r="C69" s="261"/>
      <c r="D69" s="262"/>
      <c r="E69" s="276" t="s">
        <v>7</v>
      </c>
      <c r="F69" s="276" t="s">
        <v>8</v>
      </c>
      <c r="G69" s="269"/>
      <c r="H69" s="269"/>
      <c r="I69" s="269"/>
      <c r="J69" s="269"/>
      <c r="K69" s="276" t="s">
        <v>47</v>
      </c>
      <c r="L69" s="276" t="s">
        <v>9</v>
      </c>
      <c r="M69" s="276" t="s">
        <v>66</v>
      </c>
      <c r="N69" s="277" t="s">
        <v>9</v>
      </c>
      <c r="O69" s="278"/>
    </row>
    <row r="70" spans="1:17" ht="13" x14ac:dyDescent="0.3">
      <c r="A70" s="256"/>
      <c r="B70" s="263"/>
      <c r="C70" s="264"/>
      <c r="D70" s="265"/>
      <c r="E70" s="270"/>
      <c r="F70" s="270"/>
      <c r="G70" s="270"/>
      <c r="H70" s="270"/>
      <c r="I70" s="270"/>
      <c r="J70" s="270"/>
      <c r="K70" s="270"/>
      <c r="L70" s="270"/>
      <c r="M70" s="270"/>
      <c r="N70" s="4" t="s">
        <v>10</v>
      </c>
      <c r="O70" s="5" t="s">
        <v>11</v>
      </c>
    </row>
    <row r="71" spans="1:17" ht="13" x14ac:dyDescent="0.3">
      <c r="A71" s="18" t="s">
        <v>43</v>
      </c>
      <c r="B71" s="250" t="s">
        <v>44</v>
      </c>
      <c r="C71" s="251"/>
      <c r="D71" s="252"/>
      <c r="E71" s="16" t="s">
        <v>45</v>
      </c>
      <c r="F71" s="16" t="s">
        <v>39</v>
      </c>
      <c r="G71" s="16" t="s">
        <v>40</v>
      </c>
      <c r="H71" s="16" t="s">
        <v>33</v>
      </c>
      <c r="I71" s="16" t="s">
        <v>41</v>
      </c>
      <c r="J71" s="16" t="s">
        <v>42</v>
      </c>
      <c r="K71" s="16" t="s">
        <v>34</v>
      </c>
      <c r="L71" s="16" t="s">
        <v>35</v>
      </c>
      <c r="M71" s="16" t="s">
        <v>36</v>
      </c>
      <c r="N71" s="16" t="s">
        <v>37</v>
      </c>
      <c r="O71" s="17" t="s">
        <v>38</v>
      </c>
    </row>
    <row r="72" spans="1:17" ht="13.5" x14ac:dyDescent="0.35">
      <c r="A72" s="21">
        <v>1</v>
      </c>
      <c r="B72" s="24" t="s">
        <v>26</v>
      </c>
      <c r="C72" s="29"/>
      <c r="D72" s="30"/>
      <c r="E72" s="13"/>
      <c r="F72" s="13"/>
      <c r="G72" s="14"/>
      <c r="H72" s="8"/>
      <c r="I72" s="9"/>
      <c r="J72" s="12"/>
      <c r="K72" s="10"/>
      <c r="L72" s="10"/>
      <c r="M72" s="10"/>
      <c r="N72" s="28"/>
      <c r="O72" s="11"/>
    </row>
    <row r="73" spans="1:17" ht="13.5" x14ac:dyDescent="0.35">
      <c r="A73" s="21"/>
      <c r="B73" s="25">
        <v>1</v>
      </c>
      <c r="C73" s="281" t="s">
        <v>70</v>
      </c>
      <c r="D73" s="249"/>
      <c r="E73" s="13"/>
      <c r="F73" s="13"/>
      <c r="G73" s="14"/>
      <c r="H73" s="8"/>
      <c r="I73" s="9"/>
      <c r="J73" s="12"/>
      <c r="K73" s="31"/>
      <c r="L73" s="10"/>
      <c r="M73" s="10"/>
      <c r="N73" s="28"/>
      <c r="O73" s="11"/>
    </row>
    <row r="74" spans="1:17" ht="13.5" x14ac:dyDescent="0.35">
      <c r="A74" s="21"/>
      <c r="B74" s="42" t="s">
        <v>69</v>
      </c>
      <c r="C74" s="248" t="s">
        <v>121</v>
      </c>
      <c r="D74" s="280"/>
      <c r="E74" s="13"/>
      <c r="F74" s="13"/>
      <c r="G74" s="14">
        <v>10431000</v>
      </c>
      <c r="H74" s="8"/>
      <c r="I74" s="9"/>
      <c r="J74" s="12">
        <f>G74/G80*100</f>
        <v>8.3447999999999993</v>
      </c>
      <c r="K74" s="10">
        <v>0</v>
      </c>
      <c r="L74" s="10">
        <f>ROUND(N74/G74*100,0)</f>
        <v>0</v>
      </c>
      <c r="M74" s="10">
        <f>J74*K74/100</f>
        <v>0</v>
      </c>
      <c r="N74" s="28">
        <v>0</v>
      </c>
      <c r="O74" s="11">
        <f>J74*L74/100</f>
        <v>0</v>
      </c>
      <c r="Q74" s="66">
        <f>G74-N74</f>
        <v>10431000</v>
      </c>
    </row>
    <row r="75" spans="1:17" ht="13.5" x14ac:dyDescent="0.35">
      <c r="A75" s="21"/>
      <c r="B75" s="42" t="s">
        <v>69</v>
      </c>
      <c r="C75" s="248" t="s">
        <v>122</v>
      </c>
      <c r="D75" s="249"/>
      <c r="E75" s="13"/>
      <c r="F75" s="13"/>
      <c r="G75" s="14">
        <v>82409000</v>
      </c>
      <c r="H75" s="8"/>
      <c r="I75" s="9"/>
      <c r="J75" s="12">
        <f>G75/G80*100</f>
        <v>65.927199999999999</v>
      </c>
      <c r="K75" s="10">
        <v>0</v>
      </c>
      <c r="L75" s="10">
        <f>ROUND(N75/G75*100,0)</f>
        <v>0</v>
      </c>
      <c r="M75" s="10">
        <f>J75*K75/100</f>
        <v>0</v>
      </c>
      <c r="N75" s="28">
        <v>0</v>
      </c>
      <c r="O75" s="11">
        <f>J75*L75/100</f>
        <v>0</v>
      </c>
      <c r="Q75" s="66">
        <f t="shared" ref="Q75:Q80" si="5">G75-N75</f>
        <v>82409000</v>
      </c>
    </row>
    <row r="76" spans="1:17" ht="13.5" x14ac:dyDescent="0.35">
      <c r="A76" s="21"/>
      <c r="B76" s="42" t="s">
        <v>69</v>
      </c>
      <c r="C76" s="248" t="s">
        <v>182</v>
      </c>
      <c r="D76" s="249"/>
      <c r="E76" s="13"/>
      <c r="F76" s="13"/>
      <c r="G76" s="14">
        <v>32160000</v>
      </c>
      <c r="H76" s="8"/>
      <c r="I76" s="9"/>
      <c r="J76" s="12">
        <f>G76/G80*100</f>
        <v>25.728000000000002</v>
      </c>
      <c r="K76" s="10">
        <v>0</v>
      </c>
      <c r="L76" s="10">
        <f>ROUND(N76/G76*100,0)</f>
        <v>0</v>
      </c>
      <c r="M76" s="10">
        <f>J76*K76/100</f>
        <v>0</v>
      </c>
      <c r="N76" s="28">
        <v>0</v>
      </c>
      <c r="O76" s="11">
        <f>J76*L76/100</f>
        <v>0</v>
      </c>
      <c r="Q76" s="66">
        <f t="shared" si="5"/>
        <v>32160000</v>
      </c>
    </row>
    <row r="77" spans="1:17" ht="13.5" x14ac:dyDescent="0.35">
      <c r="A77" s="21"/>
      <c r="B77" s="25"/>
      <c r="C77" s="49" t="s">
        <v>175</v>
      </c>
      <c r="D77" s="65"/>
      <c r="E77" s="13"/>
      <c r="F77" s="13"/>
      <c r="G77" s="14"/>
      <c r="H77" s="8"/>
      <c r="I77" s="9"/>
      <c r="J77" s="12"/>
      <c r="K77" s="10"/>
      <c r="L77" s="10"/>
      <c r="M77" s="10"/>
      <c r="N77" s="28"/>
      <c r="O77" s="11"/>
      <c r="Q77" s="66">
        <f t="shared" si="5"/>
        <v>0</v>
      </c>
    </row>
    <row r="78" spans="1:17" ht="13.5" x14ac:dyDescent="0.35">
      <c r="A78" s="21"/>
      <c r="B78" s="25"/>
      <c r="C78" s="49"/>
      <c r="D78" s="50"/>
      <c r="E78" s="13"/>
      <c r="F78" s="13"/>
      <c r="G78" s="14"/>
      <c r="H78" s="8"/>
      <c r="I78" s="9"/>
      <c r="J78" s="12"/>
      <c r="K78" s="10"/>
      <c r="L78" s="10"/>
      <c r="M78" s="10"/>
      <c r="N78" s="28"/>
      <c r="O78" s="11"/>
      <c r="Q78" s="66">
        <f t="shared" si="5"/>
        <v>0</v>
      </c>
    </row>
    <row r="79" spans="1:17" ht="13.5" x14ac:dyDescent="0.35">
      <c r="A79" s="21"/>
      <c r="B79" s="25"/>
      <c r="C79" s="49"/>
      <c r="D79" s="50"/>
      <c r="E79" s="13"/>
      <c r="F79" s="13"/>
      <c r="G79" s="14"/>
      <c r="H79" s="8"/>
      <c r="I79" s="9"/>
      <c r="J79" s="12"/>
      <c r="K79" s="10"/>
      <c r="L79" s="10"/>
      <c r="M79" s="10"/>
      <c r="N79" s="28"/>
      <c r="O79" s="11"/>
      <c r="Q79" s="66">
        <f t="shared" si="5"/>
        <v>0</v>
      </c>
    </row>
    <row r="80" spans="1:17" ht="13.5" thickBot="1" x14ac:dyDescent="0.3">
      <c r="A80" s="245" t="s">
        <v>12</v>
      </c>
      <c r="B80" s="246"/>
      <c r="C80" s="246"/>
      <c r="D80" s="246"/>
      <c r="E80" s="246"/>
      <c r="F80" s="247"/>
      <c r="G80" s="32">
        <f>SUM(G74:G76)</f>
        <v>125000000</v>
      </c>
      <c r="H80" s="33" t="s">
        <v>19</v>
      </c>
      <c r="I80" s="34"/>
      <c r="J80" s="32">
        <f>SUM(J74:J76)</f>
        <v>100</v>
      </c>
      <c r="K80" s="36"/>
      <c r="L80" s="36"/>
      <c r="M80" s="53">
        <f>SUM(M74:M76)</f>
        <v>0</v>
      </c>
      <c r="N80" s="32">
        <f>SUM(N74:N76)</f>
        <v>0</v>
      </c>
      <c r="O80" s="53">
        <f>SUM(O74:O76)</f>
        <v>0</v>
      </c>
      <c r="Q80" s="66">
        <f t="shared" si="5"/>
        <v>125000000</v>
      </c>
    </row>
    <row r="81" spans="1:15" ht="13.5" thickTop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3" x14ac:dyDescent="0.3">
      <c r="A82" s="2"/>
      <c r="B82" s="2"/>
      <c r="C82" s="2"/>
      <c r="D82" s="2"/>
      <c r="E82" s="2"/>
      <c r="F82" s="2"/>
      <c r="G82" s="62"/>
      <c r="H82" s="2"/>
      <c r="I82" s="2"/>
      <c r="J82" s="2"/>
      <c r="K82" s="2"/>
      <c r="L82" s="95" t="s">
        <v>359</v>
      </c>
    </row>
    <row r="83" spans="1:15" ht="13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 t="s">
        <v>25</v>
      </c>
      <c r="N83" s="2"/>
      <c r="O83" s="2"/>
    </row>
    <row r="84" spans="1:15" ht="13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N84" s="2"/>
      <c r="O84" s="2"/>
    </row>
    <row r="85" spans="1:15" ht="13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N85" s="2"/>
      <c r="O85" s="2"/>
    </row>
    <row r="86" spans="1:15" ht="13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6" t="s">
        <v>71</v>
      </c>
      <c r="N86" s="2"/>
      <c r="O86" s="2"/>
    </row>
    <row r="87" spans="1:15" ht="13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 t="s">
        <v>159</v>
      </c>
      <c r="N87" s="2"/>
      <c r="O87" s="2"/>
    </row>
    <row r="89" spans="1:15" ht="13" x14ac:dyDescent="0.3">
      <c r="A89" s="23" t="s">
        <v>0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3" x14ac:dyDescent="0.3">
      <c r="A90" s="1" t="s">
        <v>1</v>
      </c>
      <c r="B90" s="67"/>
      <c r="C90" s="68"/>
      <c r="D90" s="54"/>
    </row>
    <row r="91" spans="1:15" ht="17" x14ac:dyDescent="0.5">
      <c r="A91" s="271" t="s">
        <v>2</v>
      </c>
      <c r="B91" s="271"/>
      <c r="C91" s="271"/>
      <c r="D91" s="271"/>
      <c r="E91" s="271"/>
      <c r="F91" s="271"/>
      <c r="G91" s="271"/>
      <c r="H91" s="271"/>
      <c r="I91" s="271"/>
      <c r="J91" s="271"/>
      <c r="K91" s="271"/>
      <c r="L91" s="271"/>
      <c r="M91" s="271"/>
      <c r="N91" s="271"/>
      <c r="O91" s="271"/>
    </row>
    <row r="92" spans="1:15" ht="17" x14ac:dyDescent="0.5">
      <c r="A92" s="279" t="s">
        <v>46</v>
      </c>
      <c r="B92" s="279"/>
      <c r="C92" s="279"/>
      <c r="D92" s="279"/>
      <c r="E92" s="279"/>
      <c r="F92" s="279"/>
      <c r="G92" s="279"/>
      <c r="H92" s="279"/>
      <c r="I92" s="279"/>
      <c r="J92" s="279"/>
      <c r="K92" s="279"/>
      <c r="L92" s="279"/>
      <c r="M92" s="279"/>
      <c r="N92" s="279"/>
      <c r="O92" s="279"/>
    </row>
    <row r="93" spans="1:15" ht="17" x14ac:dyDescent="0.5">
      <c r="A93" s="279" t="s">
        <v>198</v>
      </c>
      <c r="B93" s="279"/>
      <c r="C93" s="279"/>
      <c r="D93" s="279"/>
      <c r="E93" s="279"/>
      <c r="F93" s="279"/>
      <c r="G93" s="279"/>
      <c r="H93" s="279"/>
      <c r="I93" s="279"/>
      <c r="J93" s="279"/>
      <c r="K93" s="279"/>
      <c r="L93" s="279"/>
      <c r="M93" s="279"/>
      <c r="N93" s="279"/>
      <c r="O93" s="279"/>
    </row>
    <row r="94" spans="1:15" ht="13" x14ac:dyDescent="0.3">
      <c r="A94" s="3" t="s">
        <v>60</v>
      </c>
      <c r="B94" s="3"/>
      <c r="C94" s="3"/>
      <c r="D94" s="3" t="s">
        <v>68</v>
      </c>
      <c r="E94" s="2"/>
      <c r="F94" s="69"/>
      <c r="G94" s="69"/>
      <c r="H94" s="69"/>
      <c r="I94" s="69"/>
      <c r="J94" s="69"/>
      <c r="K94" s="69"/>
      <c r="L94" s="69"/>
      <c r="M94" s="2"/>
      <c r="N94" s="2"/>
      <c r="O94" s="2"/>
    </row>
    <row r="95" spans="1:15" ht="13" x14ac:dyDescent="0.3">
      <c r="A95" s="3" t="s">
        <v>87</v>
      </c>
      <c r="B95" s="3"/>
      <c r="C95" s="3"/>
      <c r="D95" s="22" t="s">
        <v>167</v>
      </c>
      <c r="E95" s="7"/>
      <c r="F95" s="22"/>
      <c r="G95" s="22"/>
      <c r="H95" s="22"/>
      <c r="I95" s="22"/>
      <c r="J95" s="22"/>
      <c r="K95" s="70"/>
      <c r="L95" s="22"/>
      <c r="M95" s="22"/>
      <c r="N95" s="22"/>
      <c r="O95" s="22"/>
    </row>
    <row r="96" spans="1:15" ht="14" thickBot="1" x14ac:dyDescent="0.4">
      <c r="A96" s="3" t="s">
        <v>61</v>
      </c>
      <c r="B96" s="3"/>
      <c r="C96" s="3"/>
      <c r="D96" s="3" t="s">
        <v>24</v>
      </c>
      <c r="E96" s="2"/>
      <c r="F96" s="2"/>
      <c r="G96" s="2"/>
      <c r="H96" s="2"/>
      <c r="I96" s="2"/>
      <c r="J96" s="2"/>
      <c r="K96" s="2"/>
      <c r="L96" s="253" t="str">
        <f>K.Keuangan!L9</f>
        <v>Keadaan Bulan :  Januari 2022</v>
      </c>
      <c r="M96" s="253"/>
      <c r="N96" s="253"/>
      <c r="O96" s="253"/>
    </row>
    <row r="97" spans="1:17" ht="13.5" thickTop="1" x14ac:dyDescent="0.3">
      <c r="A97" s="254" t="s">
        <v>3</v>
      </c>
      <c r="B97" s="257" t="s">
        <v>4</v>
      </c>
      <c r="C97" s="258"/>
      <c r="D97" s="259"/>
      <c r="E97" s="266" t="s">
        <v>5</v>
      </c>
      <c r="F97" s="267"/>
      <c r="G97" s="268" t="s">
        <v>62</v>
      </c>
      <c r="H97" s="268" t="s">
        <v>63</v>
      </c>
      <c r="I97" s="268" t="s">
        <v>6</v>
      </c>
      <c r="J97" s="268" t="s">
        <v>64</v>
      </c>
      <c r="K97" s="272" t="s">
        <v>48</v>
      </c>
      <c r="L97" s="273"/>
      <c r="M97" s="266" t="s">
        <v>65</v>
      </c>
      <c r="N97" s="274"/>
      <c r="O97" s="275"/>
    </row>
    <row r="98" spans="1:17" ht="13" x14ac:dyDescent="0.3">
      <c r="A98" s="255"/>
      <c r="B98" s="260"/>
      <c r="C98" s="261"/>
      <c r="D98" s="262"/>
      <c r="E98" s="276" t="s">
        <v>7</v>
      </c>
      <c r="F98" s="276" t="s">
        <v>8</v>
      </c>
      <c r="G98" s="269"/>
      <c r="H98" s="269"/>
      <c r="I98" s="269"/>
      <c r="J98" s="269"/>
      <c r="K98" s="276" t="s">
        <v>47</v>
      </c>
      <c r="L98" s="276" t="s">
        <v>9</v>
      </c>
      <c r="M98" s="276" t="s">
        <v>66</v>
      </c>
      <c r="N98" s="277" t="s">
        <v>9</v>
      </c>
      <c r="O98" s="278"/>
    </row>
    <row r="99" spans="1:17" ht="13" x14ac:dyDescent="0.3">
      <c r="A99" s="256"/>
      <c r="B99" s="263"/>
      <c r="C99" s="264"/>
      <c r="D99" s="265"/>
      <c r="E99" s="270"/>
      <c r="F99" s="270"/>
      <c r="G99" s="270"/>
      <c r="H99" s="270"/>
      <c r="I99" s="270"/>
      <c r="J99" s="270"/>
      <c r="K99" s="270"/>
      <c r="L99" s="270"/>
      <c r="M99" s="270"/>
      <c r="N99" s="4" t="s">
        <v>10</v>
      </c>
      <c r="O99" s="5" t="s">
        <v>11</v>
      </c>
    </row>
    <row r="100" spans="1:17" ht="13" x14ac:dyDescent="0.3">
      <c r="A100" s="18" t="s">
        <v>43</v>
      </c>
      <c r="B100" s="250" t="s">
        <v>44</v>
      </c>
      <c r="C100" s="251"/>
      <c r="D100" s="252"/>
      <c r="E100" s="16" t="s">
        <v>45</v>
      </c>
      <c r="F100" s="16" t="s">
        <v>39</v>
      </c>
      <c r="G100" s="16" t="s">
        <v>40</v>
      </c>
      <c r="H100" s="16" t="s">
        <v>33</v>
      </c>
      <c r="I100" s="16" t="s">
        <v>41</v>
      </c>
      <c r="J100" s="16" t="s">
        <v>42</v>
      </c>
      <c r="K100" s="16" t="s">
        <v>34</v>
      </c>
      <c r="L100" s="16" t="s">
        <v>35</v>
      </c>
      <c r="M100" s="16" t="s">
        <v>36</v>
      </c>
      <c r="N100" s="16" t="s">
        <v>37</v>
      </c>
      <c r="O100" s="17" t="s">
        <v>38</v>
      </c>
    </row>
    <row r="101" spans="1:17" ht="13.5" x14ac:dyDescent="0.35">
      <c r="A101" s="21">
        <v>1</v>
      </c>
      <c r="B101" s="24" t="s">
        <v>26</v>
      </c>
      <c r="C101" s="29"/>
      <c r="D101" s="30"/>
      <c r="E101" s="13"/>
      <c r="F101" s="13"/>
      <c r="G101" s="14"/>
      <c r="H101" s="8"/>
      <c r="I101" s="9"/>
      <c r="J101" s="12"/>
      <c r="K101" s="10"/>
      <c r="L101" s="10"/>
      <c r="M101" s="10"/>
      <c r="N101" s="28"/>
      <c r="O101" s="11"/>
    </row>
    <row r="102" spans="1:17" ht="13.5" x14ac:dyDescent="0.35">
      <c r="A102" s="21"/>
      <c r="B102" s="43">
        <v>1</v>
      </c>
      <c r="C102" s="248" t="s">
        <v>189</v>
      </c>
      <c r="D102" s="249"/>
      <c r="E102" s="13"/>
      <c r="F102" s="13"/>
      <c r="G102" s="14">
        <v>10338000</v>
      </c>
      <c r="H102" s="8"/>
      <c r="I102" s="9"/>
      <c r="J102" s="12">
        <f>G102/G119*100</f>
        <v>2.9259222046588902</v>
      </c>
      <c r="K102" s="10">
        <v>0</v>
      </c>
      <c r="L102" s="10">
        <f>ROUND(N102/G102*100,0)</f>
        <v>0</v>
      </c>
      <c r="M102" s="10">
        <f>J102*K102/100</f>
        <v>0</v>
      </c>
      <c r="N102" s="28">
        <v>0</v>
      </c>
      <c r="O102" s="11">
        <f>J102*L102/100</f>
        <v>0</v>
      </c>
      <c r="Q102" s="66">
        <f>G102-N102</f>
        <v>10338000</v>
      </c>
    </row>
    <row r="103" spans="1:17" ht="13.5" x14ac:dyDescent="0.35">
      <c r="A103" s="21"/>
      <c r="B103" s="43"/>
      <c r="C103" s="248" t="s">
        <v>189</v>
      </c>
      <c r="D103" s="280"/>
      <c r="E103" s="13"/>
      <c r="F103" s="13"/>
      <c r="G103" s="14"/>
      <c r="H103" s="8"/>
      <c r="I103" s="9"/>
      <c r="J103" s="12"/>
      <c r="K103" s="10"/>
      <c r="L103" s="10"/>
      <c r="M103" s="10"/>
      <c r="N103" s="28"/>
      <c r="O103" s="11"/>
      <c r="Q103" s="66">
        <f t="shared" ref="Q103:Q119" si="6">G103-N103</f>
        <v>0</v>
      </c>
    </row>
    <row r="104" spans="1:17" ht="13.5" x14ac:dyDescent="0.35">
      <c r="A104" s="21"/>
      <c r="B104" s="43"/>
      <c r="C104" s="248" t="s">
        <v>183</v>
      </c>
      <c r="D104" s="280"/>
      <c r="E104" s="13"/>
      <c r="F104" s="13"/>
      <c r="G104" s="14"/>
      <c r="H104" s="8"/>
      <c r="I104" s="9"/>
      <c r="J104" s="12"/>
      <c r="K104" s="10"/>
      <c r="L104" s="10"/>
      <c r="M104" s="10"/>
      <c r="N104" s="28"/>
      <c r="O104" s="11"/>
      <c r="Q104" s="66">
        <f t="shared" si="6"/>
        <v>0</v>
      </c>
    </row>
    <row r="105" spans="1:17" ht="13.5" x14ac:dyDescent="0.35">
      <c r="A105" s="21"/>
      <c r="B105" s="43">
        <v>2</v>
      </c>
      <c r="C105" s="248" t="s">
        <v>190</v>
      </c>
      <c r="D105" s="249"/>
      <c r="E105" s="13"/>
      <c r="F105" s="13"/>
      <c r="G105" s="14"/>
      <c r="H105" s="8"/>
      <c r="I105" s="9"/>
      <c r="J105" s="12"/>
      <c r="K105" s="10"/>
      <c r="L105" s="10"/>
      <c r="M105" s="10"/>
      <c r="N105" s="28"/>
      <c r="O105" s="11"/>
      <c r="Q105" s="66">
        <f t="shared" si="6"/>
        <v>0</v>
      </c>
    </row>
    <row r="106" spans="1:17" ht="13.5" x14ac:dyDescent="0.35">
      <c r="A106" s="21"/>
      <c r="B106" s="43" t="s">
        <v>185</v>
      </c>
      <c r="C106" s="248" t="s">
        <v>27</v>
      </c>
      <c r="D106" s="280"/>
      <c r="E106" s="13"/>
      <c r="F106" s="13"/>
      <c r="G106" s="14">
        <v>61742500</v>
      </c>
      <c r="H106" s="8"/>
      <c r="I106" s="9"/>
      <c r="J106" s="12">
        <f>G106/G119*100</f>
        <v>17.474729321063215</v>
      </c>
      <c r="K106" s="10">
        <v>0</v>
      </c>
      <c r="L106" s="10">
        <f>ROUND(N106/G106*100,0)</f>
        <v>0</v>
      </c>
      <c r="M106" s="10">
        <f>J106*K106/100</f>
        <v>0</v>
      </c>
      <c r="N106" s="28">
        <v>0</v>
      </c>
      <c r="O106" s="11">
        <f>J106*L106/100</f>
        <v>0</v>
      </c>
      <c r="Q106" s="66">
        <f>G106-N106</f>
        <v>61742500</v>
      </c>
    </row>
    <row r="107" spans="1:17" ht="13.5" x14ac:dyDescent="0.35">
      <c r="A107" s="21"/>
      <c r="B107" s="43">
        <v>3</v>
      </c>
      <c r="C107" s="248" t="s">
        <v>191</v>
      </c>
      <c r="D107" s="280"/>
      <c r="E107" s="13"/>
      <c r="F107" s="13"/>
      <c r="G107" s="14"/>
      <c r="H107" s="8"/>
      <c r="I107" s="9"/>
      <c r="J107" s="12"/>
      <c r="K107" s="10"/>
      <c r="L107" s="10"/>
      <c r="M107" s="10"/>
      <c r="N107" s="28"/>
      <c r="O107" s="11"/>
    </row>
    <row r="108" spans="1:17" ht="13.5" x14ac:dyDescent="0.35">
      <c r="A108" s="21"/>
      <c r="B108" s="43"/>
      <c r="C108" s="248" t="s">
        <v>193</v>
      </c>
      <c r="D108" s="280"/>
      <c r="E108" s="13"/>
      <c r="F108" s="13"/>
      <c r="G108" s="14">
        <v>10000000</v>
      </c>
      <c r="H108" s="8"/>
      <c r="I108" s="9"/>
      <c r="J108" s="12">
        <f>G108/G119*100</f>
        <v>2.8302594357311763</v>
      </c>
      <c r="K108" s="10">
        <v>0</v>
      </c>
      <c r="L108" s="10">
        <f>ROUND(N108/G108*100,0)</f>
        <v>0</v>
      </c>
      <c r="M108" s="10">
        <f>J108*K108/100</f>
        <v>0</v>
      </c>
      <c r="N108" s="28"/>
      <c r="O108" s="11">
        <f>J108*L108/100</f>
        <v>0</v>
      </c>
      <c r="Q108" s="66">
        <f t="shared" si="6"/>
        <v>10000000</v>
      </c>
    </row>
    <row r="109" spans="1:17" ht="13.5" customHeight="1" x14ac:dyDescent="0.35">
      <c r="A109" s="21"/>
      <c r="B109" s="43">
        <v>4</v>
      </c>
      <c r="C109" s="248" t="s">
        <v>192</v>
      </c>
      <c r="D109" s="249"/>
      <c r="E109" s="13"/>
      <c r="F109" s="13"/>
      <c r="G109" s="14">
        <v>15414000</v>
      </c>
      <c r="H109" s="8"/>
      <c r="I109" s="9"/>
      <c r="J109" s="12">
        <f>G109/G119*100</f>
        <v>4.3625618942360358</v>
      </c>
      <c r="K109" s="10">
        <v>0</v>
      </c>
      <c r="L109" s="10">
        <f t="shared" ref="L109:L117" si="7">ROUND(N109/G109*100,0)</f>
        <v>0</v>
      </c>
      <c r="M109" s="10">
        <f>J109*K109/100</f>
        <v>0</v>
      </c>
      <c r="N109" s="14">
        <v>0</v>
      </c>
      <c r="O109" s="11">
        <f>J109*L109/100</f>
        <v>0</v>
      </c>
      <c r="Q109" s="66">
        <f t="shared" si="6"/>
        <v>15414000</v>
      </c>
    </row>
    <row r="110" spans="1:17" ht="13.5" x14ac:dyDescent="0.35">
      <c r="A110" s="21"/>
      <c r="B110" s="43">
        <v>5</v>
      </c>
      <c r="C110" s="248" t="s">
        <v>85</v>
      </c>
      <c r="D110" s="249"/>
      <c r="E110" s="13"/>
      <c r="F110" s="13"/>
      <c r="G110" s="14">
        <v>39950000</v>
      </c>
      <c r="H110" s="8"/>
      <c r="I110" s="9"/>
      <c r="J110" s="12">
        <f>G110/G119*100</f>
        <v>11.306886445746049</v>
      </c>
      <c r="K110" s="10">
        <v>0</v>
      </c>
      <c r="L110" s="10">
        <f t="shared" si="7"/>
        <v>0</v>
      </c>
      <c r="M110" s="10">
        <f>J110*K110/100</f>
        <v>0</v>
      </c>
      <c r="N110" s="28">
        <v>0</v>
      </c>
      <c r="O110" s="11">
        <f>J110*L110/100</f>
        <v>0</v>
      </c>
      <c r="Q110" s="66">
        <f t="shared" si="6"/>
        <v>39950000</v>
      </c>
    </row>
    <row r="111" spans="1:17" ht="13.5" customHeight="1" x14ac:dyDescent="0.35">
      <c r="A111" s="21"/>
      <c r="B111" s="43">
        <v>6</v>
      </c>
      <c r="C111" s="248" t="s">
        <v>123</v>
      </c>
      <c r="D111" s="280"/>
      <c r="E111" s="13"/>
      <c r="F111" s="13"/>
      <c r="G111" s="14"/>
      <c r="H111" s="8"/>
      <c r="I111" s="9"/>
      <c r="J111" s="12"/>
      <c r="K111" s="10"/>
      <c r="L111" s="10"/>
      <c r="M111" s="10"/>
      <c r="N111" s="28"/>
      <c r="O111" s="11"/>
      <c r="Q111" s="66">
        <f t="shared" si="6"/>
        <v>0</v>
      </c>
    </row>
    <row r="112" spans="1:17" ht="13.5" customHeight="1" x14ac:dyDescent="0.35">
      <c r="A112" s="21"/>
      <c r="B112" s="43" t="s">
        <v>185</v>
      </c>
      <c r="C112" s="122" t="s">
        <v>194</v>
      </c>
      <c r="D112" s="120"/>
      <c r="E112" s="13"/>
      <c r="F112" s="13"/>
      <c r="G112" s="14">
        <v>12000000</v>
      </c>
      <c r="H112" s="8"/>
      <c r="I112" s="9"/>
      <c r="J112" s="12">
        <f>G112/G119*100</f>
        <v>3.3963113228774113</v>
      </c>
      <c r="K112" s="10">
        <v>0</v>
      </c>
      <c r="L112" s="10">
        <f t="shared" ref="L112" si="8">ROUND(N112/G112*100,0)</f>
        <v>0</v>
      </c>
      <c r="M112" s="10">
        <f t="shared" ref="M112:M117" si="9">J112*K112/100</f>
        <v>0</v>
      </c>
      <c r="N112" s="14">
        <v>0</v>
      </c>
      <c r="O112" s="11">
        <f t="shared" ref="O112:O117" si="10">J112*L112/100</f>
        <v>0</v>
      </c>
    </row>
    <row r="113" spans="1:17" ht="13.5" x14ac:dyDescent="0.35">
      <c r="A113" s="21"/>
      <c r="B113" s="42" t="s">
        <v>69</v>
      </c>
      <c r="C113" s="248" t="s">
        <v>197</v>
      </c>
      <c r="D113" s="249"/>
      <c r="E113" s="13"/>
      <c r="F113" s="13"/>
      <c r="G113" s="14">
        <v>28800000</v>
      </c>
      <c r="H113" s="8"/>
      <c r="I113" s="9"/>
      <c r="J113" s="12">
        <f>G113/G119*100</f>
        <v>8.1511471749057876</v>
      </c>
      <c r="K113" s="10">
        <v>0</v>
      </c>
      <c r="L113" s="10">
        <f t="shared" si="7"/>
        <v>0</v>
      </c>
      <c r="M113" s="10">
        <f t="shared" si="9"/>
        <v>0</v>
      </c>
      <c r="N113" s="14">
        <v>0</v>
      </c>
      <c r="O113" s="11">
        <f t="shared" si="10"/>
        <v>0</v>
      </c>
      <c r="Q113" s="66">
        <f t="shared" si="6"/>
        <v>28800000</v>
      </c>
    </row>
    <row r="114" spans="1:17" ht="13.5" x14ac:dyDescent="0.35">
      <c r="A114" s="21"/>
      <c r="B114" s="42"/>
      <c r="C114" s="122" t="s">
        <v>195</v>
      </c>
      <c r="D114" s="119"/>
      <c r="E114" s="13"/>
      <c r="F114" s="13"/>
      <c r="G114" s="14">
        <v>68400000</v>
      </c>
      <c r="H114" s="8"/>
      <c r="I114" s="9"/>
      <c r="J114" s="12">
        <f>G114/G119*100</f>
        <v>19.358974540401245</v>
      </c>
      <c r="K114" s="10">
        <v>0</v>
      </c>
      <c r="L114" s="10">
        <f t="shared" si="7"/>
        <v>0</v>
      </c>
      <c r="M114" s="10">
        <f t="shared" si="9"/>
        <v>0</v>
      </c>
      <c r="N114" s="14">
        <v>0</v>
      </c>
      <c r="O114" s="11">
        <f t="shared" si="10"/>
        <v>0</v>
      </c>
      <c r="Q114" s="66">
        <f t="shared" si="6"/>
        <v>68400000</v>
      </c>
    </row>
    <row r="115" spans="1:17" ht="13.5" x14ac:dyDescent="0.35">
      <c r="A115" s="21"/>
      <c r="B115" s="42"/>
      <c r="C115" s="122" t="s">
        <v>196</v>
      </c>
      <c r="D115" s="119"/>
      <c r="E115" s="13"/>
      <c r="F115" s="13"/>
      <c r="G115" s="14">
        <v>91200000</v>
      </c>
      <c r="H115" s="8"/>
      <c r="I115" s="9"/>
      <c r="J115" s="12">
        <f>G115/G119*100</f>
        <v>25.811966053868328</v>
      </c>
      <c r="K115" s="10">
        <v>0</v>
      </c>
      <c r="L115" s="10">
        <f t="shared" si="7"/>
        <v>0</v>
      </c>
      <c r="M115" s="10">
        <f t="shared" si="9"/>
        <v>0</v>
      </c>
      <c r="N115" s="14">
        <v>0</v>
      </c>
      <c r="O115" s="11">
        <f t="shared" si="10"/>
        <v>0</v>
      </c>
      <c r="Q115" s="66">
        <f t="shared" si="6"/>
        <v>91200000</v>
      </c>
    </row>
    <row r="116" spans="1:17" ht="13.5" x14ac:dyDescent="0.35">
      <c r="A116" s="21"/>
      <c r="B116" s="42" t="s">
        <v>69</v>
      </c>
      <c r="C116" s="248" t="s">
        <v>124</v>
      </c>
      <c r="D116" s="249"/>
      <c r="E116" s="13"/>
      <c r="F116" s="13"/>
      <c r="G116" s="14">
        <v>9000000</v>
      </c>
      <c r="H116" s="8"/>
      <c r="I116" s="9"/>
      <c r="J116" s="12">
        <f>G116/G119*100</f>
        <v>2.5472334921580586</v>
      </c>
      <c r="K116" s="10">
        <v>0</v>
      </c>
      <c r="L116" s="10">
        <f t="shared" si="7"/>
        <v>0</v>
      </c>
      <c r="M116" s="10">
        <f t="shared" si="9"/>
        <v>0</v>
      </c>
      <c r="N116" s="14">
        <v>0</v>
      </c>
      <c r="O116" s="11">
        <f t="shared" si="10"/>
        <v>0</v>
      </c>
      <c r="Q116" s="66">
        <f t="shared" si="6"/>
        <v>9000000</v>
      </c>
    </row>
    <row r="117" spans="1:17" ht="13.5" x14ac:dyDescent="0.35">
      <c r="A117" s="21"/>
      <c r="B117" s="42" t="s">
        <v>69</v>
      </c>
      <c r="C117" s="248" t="s">
        <v>184</v>
      </c>
      <c r="D117" s="249"/>
      <c r="E117" s="13"/>
      <c r="F117" s="13"/>
      <c r="G117" s="14">
        <v>6480000</v>
      </c>
      <c r="H117" s="8"/>
      <c r="I117" s="9"/>
      <c r="J117" s="12">
        <f>G117/G119*100</f>
        <v>1.8340081143538023</v>
      </c>
      <c r="K117" s="10">
        <v>0</v>
      </c>
      <c r="L117" s="10">
        <f t="shared" si="7"/>
        <v>0</v>
      </c>
      <c r="M117" s="10">
        <f t="shared" si="9"/>
        <v>0</v>
      </c>
      <c r="N117" s="28">
        <v>0</v>
      </c>
      <c r="O117" s="11">
        <f t="shared" si="10"/>
        <v>0</v>
      </c>
      <c r="Q117" s="66">
        <f t="shared" si="6"/>
        <v>6480000</v>
      </c>
    </row>
    <row r="118" spans="1:17" ht="13.5" x14ac:dyDescent="0.35">
      <c r="A118" s="21"/>
      <c r="B118" s="42"/>
      <c r="C118" s="113" t="s">
        <v>183</v>
      </c>
      <c r="D118" s="56"/>
      <c r="E118" s="13"/>
      <c r="F118" s="13"/>
      <c r="G118" s="14"/>
      <c r="H118" s="8"/>
      <c r="I118" s="9"/>
      <c r="J118" s="12"/>
      <c r="K118" s="10"/>
      <c r="L118" s="10"/>
      <c r="M118" s="10"/>
      <c r="N118" s="28"/>
      <c r="O118" s="11"/>
      <c r="Q118" s="66">
        <f t="shared" si="6"/>
        <v>0</v>
      </c>
    </row>
    <row r="119" spans="1:17" ht="13.5" thickBot="1" x14ac:dyDescent="0.3">
      <c r="A119" s="245" t="s">
        <v>12</v>
      </c>
      <c r="B119" s="246"/>
      <c r="C119" s="246"/>
      <c r="D119" s="246"/>
      <c r="E119" s="246"/>
      <c r="F119" s="247"/>
      <c r="G119" s="32">
        <f>SUM(G102:G118)</f>
        <v>353324500</v>
      </c>
      <c r="H119" s="33" t="s">
        <v>19</v>
      </c>
      <c r="I119" s="34"/>
      <c r="J119" s="32">
        <f>SUM(J102:J117)</f>
        <v>100</v>
      </c>
      <c r="K119" s="36"/>
      <c r="L119" s="36"/>
      <c r="M119" s="92">
        <f>SUM(M102:M117)</f>
        <v>0</v>
      </c>
      <c r="N119" s="51">
        <f>SUM(N102:N117)</f>
        <v>0</v>
      </c>
      <c r="O119" s="53">
        <f>SUM(O102:O117)</f>
        <v>0</v>
      </c>
      <c r="Q119" s="66">
        <f t="shared" si="6"/>
        <v>353324500</v>
      </c>
    </row>
    <row r="120" spans="1:17" ht="13.5" thickTop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7" ht="13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12" t="s">
        <v>359</v>
      </c>
    </row>
    <row r="122" spans="1:17" ht="13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 t="s">
        <v>25</v>
      </c>
      <c r="N122" s="2"/>
      <c r="O122" s="2"/>
    </row>
    <row r="123" spans="1:17" ht="13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N123" s="2"/>
      <c r="O123" s="2"/>
    </row>
    <row r="124" spans="1:17" ht="13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N124" s="2"/>
      <c r="O124" s="2"/>
    </row>
    <row r="125" spans="1:17" ht="13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6" t="s">
        <v>71</v>
      </c>
      <c r="N125" s="2"/>
      <c r="O125" s="2"/>
    </row>
    <row r="126" spans="1:17" ht="13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 t="s">
        <v>159</v>
      </c>
      <c r="N126" s="2"/>
      <c r="O126" s="2"/>
    </row>
    <row r="127" spans="1:17" ht="13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N127" s="2"/>
      <c r="O127" s="2"/>
    </row>
    <row r="128" spans="1:17" ht="13" x14ac:dyDescent="0.3">
      <c r="A128" s="23" t="s">
        <v>0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3" x14ac:dyDescent="0.3">
      <c r="A129" s="1" t="s">
        <v>1</v>
      </c>
      <c r="B129" s="67"/>
      <c r="C129" s="68"/>
      <c r="D129" s="54"/>
    </row>
    <row r="130" spans="1:15" ht="17" x14ac:dyDescent="0.5">
      <c r="A130" s="271" t="s">
        <v>2</v>
      </c>
      <c r="B130" s="271"/>
      <c r="C130" s="271"/>
      <c r="D130" s="271"/>
      <c r="E130" s="271"/>
      <c r="F130" s="271"/>
      <c r="G130" s="271"/>
      <c r="H130" s="271"/>
      <c r="I130" s="271"/>
      <c r="J130" s="271"/>
      <c r="K130" s="271"/>
      <c r="L130" s="271"/>
      <c r="M130" s="271"/>
      <c r="N130" s="271"/>
      <c r="O130" s="271"/>
    </row>
    <row r="131" spans="1:15" ht="17" x14ac:dyDescent="0.5">
      <c r="A131" s="279" t="s">
        <v>46</v>
      </c>
      <c r="B131" s="279"/>
      <c r="C131" s="279"/>
      <c r="D131" s="279"/>
      <c r="E131" s="279"/>
      <c r="F131" s="279"/>
      <c r="G131" s="279"/>
      <c r="H131" s="279"/>
      <c r="I131" s="279"/>
      <c r="J131" s="279"/>
      <c r="K131" s="279"/>
      <c r="L131" s="279"/>
      <c r="M131" s="279"/>
      <c r="N131" s="279"/>
      <c r="O131" s="279"/>
    </row>
    <row r="132" spans="1:15" ht="17" x14ac:dyDescent="0.5">
      <c r="A132" s="279" t="s">
        <v>198</v>
      </c>
      <c r="B132" s="279"/>
      <c r="C132" s="279"/>
      <c r="D132" s="279"/>
      <c r="E132" s="279"/>
      <c r="F132" s="279"/>
      <c r="G132" s="279"/>
      <c r="H132" s="279"/>
      <c r="I132" s="279"/>
      <c r="J132" s="279"/>
      <c r="K132" s="279"/>
      <c r="L132" s="279"/>
      <c r="M132" s="279"/>
      <c r="N132" s="279"/>
      <c r="O132" s="279"/>
    </row>
    <row r="133" spans="1:15" ht="13" x14ac:dyDescent="0.3">
      <c r="A133" s="3" t="s">
        <v>60</v>
      </c>
      <c r="B133" s="3"/>
      <c r="C133" s="3"/>
      <c r="D133" s="3" t="s">
        <v>68</v>
      </c>
      <c r="E133" s="2"/>
      <c r="F133" s="69"/>
      <c r="G133" s="69"/>
      <c r="H133" s="69"/>
      <c r="I133" s="69"/>
      <c r="J133" s="69"/>
      <c r="K133" s="69"/>
      <c r="L133" s="69"/>
      <c r="M133" s="2"/>
      <c r="N133" s="2"/>
      <c r="O133" s="2"/>
    </row>
    <row r="134" spans="1:15" ht="13" x14ac:dyDescent="0.3">
      <c r="A134" s="3" t="s">
        <v>87</v>
      </c>
      <c r="B134" s="3"/>
      <c r="C134" s="3"/>
      <c r="D134" s="22" t="s">
        <v>168</v>
      </c>
      <c r="E134" s="7"/>
      <c r="F134" s="22"/>
      <c r="G134" s="22"/>
      <c r="H134" s="22"/>
      <c r="I134" s="22"/>
      <c r="J134" s="22"/>
      <c r="K134" s="70"/>
      <c r="L134" s="22"/>
      <c r="M134" s="22"/>
      <c r="N134" s="22"/>
      <c r="O134" s="22"/>
    </row>
    <row r="135" spans="1:15" ht="14" thickBot="1" x14ac:dyDescent="0.4">
      <c r="A135" s="3" t="s">
        <v>61</v>
      </c>
      <c r="B135" s="3"/>
      <c r="C135" s="3"/>
      <c r="D135" s="3" t="s">
        <v>24</v>
      </c>
      <c r="E135" s="2"/>
      <c r="F135" s="2"/>
      <c r="G135" s="2"/>
      <c r="H135" s="2"/>
      <c r="I135" s="2"/>
      <c r="J135" s="2"/>
      <c r="K135" s="2"/>
      <c r="L135" s="253" t="str">
        <f>K.Keuangan!L9</f>
        <v>Keadaan Bulan :  Januari 2022</v>
      </c>
      <c r="M135" s="253"/>
      <c r="N135" s="253"/>
      <c r="O135" s="253"/>
    </row>
    <row r="136" spans="1:15" ht="13.5" thickTop="1" x14ac:dyDescent="0.3">
      <c r="A136" s="254" t="s">
        <v>3</v>
      </c>
      <c r="B136" s="257" t="s">
        <v>4</v>
      </c>
      <c r="C136" s="258"/>
      <c r="D136" s="259"/>
      <c r="E136" s="266" t="s">
        <v>5</v>
      </c>
      <c r="F136" s="267"/>
      <c r="G136" s="268" t="s">
        <v>62</v>
      </c>
      <c r="H136" s="268" t="s">
        <v>63</v>
      </c>
      <c r="I136" s="268" t="s">
        <v>6</v>
      </c>
      <c r="J136" s="268" t="s">
        <v>64</v>
      </c>
      <c r="K136" s="272" t="s">
        <v>48</v>
      </c>
      <c r="L136" s="273"/>
      <c r="M136" s="266" t="s">
        <v>65</v>
      </c>
      <c r="N136" s="274"/>
      <c r="O136" s="275"/>
    </row>
    <row r="137" spans="1:15" ht="13" x14ac:dyDescent="0.3">
      <c r="A137" s="255"/>
      <c r="B137" s="260"/>
      <c r="C137" s="261"/>
      <c r="D137" s="262"/>
      <c r="E137" s="276" t="s">
        <v>7</v>
      </c>
      <c r="F137" s="276" t="s">
        <v>8</v>
      </c>
      <c r="G137" s="269"/>
      <c r="H137" s="269"/>
      <c r="I137" s="269"/>
      <c r="J137" s="269"/>
      <c r="K137" s="276" t="s">
        <v>47</v>
      </c>
      <c r="L137" s="276" t="s">
        <v>9</v>
      </c>
      <c r="M137" s="276" t="s">
        <v>66</v>
      </c>
      <c r="N137" s="277" t="s">
        <v>9</v>
      </c>
      <c r="O137" s="278"/>
    </row>
    <row r="138" spans="1:15" ht="13" x14ac:dyDescent="0.3">
      <c r="A138" s="256"/>
      <c r="B138" s="263"/>
      <c r="C138" s="264"/>
      <c r="D138" s="265"/>
      <c r="E138" s="270"/>
      <c r="F138" s="270"/>
      <c r="G138" s="270"/>
      <c r="H138" s="270"/>
      <c r="I138" s="270"/>
      <c r="J138" s="270"/>
      <c r="K138" s="270"/>
      <c r="L138" s="270"/>
      <c r="M138" s="270"/>
      <c r="N138" s="4" t="s">
        <v>10</v>
      </c>
      <c r="O138" s="5" t="s">
        <v>11</v>
      </c>
    </row>
    <row r="139" spans="1:15" ht="13" x14ac:dyDescent="0.3">
      <c r="A139" s="18" t="s">
        <v>43</v>
      </c>
      <c r="B139" s="250" t="s">
        <v>44</v>
      </c>
      <c r="C139" s="251"/>
      <c r="D139" s="252"/>
      <c r="E139" s="16" t="s">
        <v>45</v>
      </c>
      <c r="F139" s="16" t="s">
        <v>39</v>
      </c>
      <c r="G139" s="16" t="s">
        <v>40</v>
      </c>
      <c r="H139" s="16" t="s">
        <v>33</v>
      </c>
      <c r="I139" s="16" t="s">
        <v>41</v>
      </c>
      <c r="J139" s="16" t="s">
        <v>42</v>
      </c>
      <c r="K139" s="16" t="s">
        <v>34</v>
      </c>
      <c r="L139" s="16" t="s">
        <v>35</v>
      </c>
      <c r="M139" s="16" t="s">
        <v>36</v>
      </c>
      <c r="N139" s="16" t="s">
        <v>37</v>
      </c>
      <c r="O139" s="17" t="s">
        <v>38</v>
      </c>
    </row>
    <row r="140" spans="1:15" ht="13.5" x14ac:dyDescent="0.35">
      <c r="A140" s="21" t="s">
        <v>88</v>
      </c>
      <c r="B140" s="24" t="s">
        <v>26</v>
      </c>
      <c r="C140" s="29"/>
      <c r="D140" s="30"/>
      <c r="E140" s="13"/>
      <c r="F140" s="13"/>
      <c r="G140" s="14"/>
      <c r="H140" s="8"/>
      <c r="I140" s="9"/>
      <c r="J140" s="12"/>
      <c r="K140" s="10"/>
      <c r="L140" s="10"/>
      <c r="M140" s="10"/>
      <c r="N140" s="28"/>
      <c r="O140" s="11"/>
    </row>
    <row r="141" spans="1:15" ht="13.5" x14ac:dyDescent="0.35">
      <c r="A141" s="21"/>
      <c r="B141" s="25">
        <v>1</v>
      </c>
      <c r="C141" s="281" t="s">
        <v>83</v>
      </c>
      <c r="D141" s="249"/>
      <c r="E141" s="13"/>
      <c r="F141" s="13"/>
      <c r="G141" s="14"/>
      <c r="H141" s="8"/>
      <c r="I141" s="9"/>
      <c r="J141" s="12"/>
      <c r="K141" s="10"/>
      <c r="L141" s="10"/>
      <c r="M141" s="10"/>
      <c r="N141" s="28"/>
      <c r="O141" s="11"/>
    </row>
    <row r="142" spans="1:15" ht="13.5" x14ac:dyDescent="0.35">
      <c r="A142" s="21"/>
      <c r="B142" s="42" t="s">
        <v>69</v>
      </c>
      <c r="C142" s="281" t="s">
        <v>83</v>
      </c>
      <c r="D142" s="249"/>
      <c r="E142" s="13"/>
      <c r="F142" s="13"/>
      <c r="G142" s="14">
        <v>15000000</v>
      </c>
      <c r="H142" s="8"/>
      <c r="I142" s="9"/>
      <c r="J142" s="12">
        <f>G142/G149*100</f>
        <v>100</v>
      </c>
      <c r="K142" s="10">
        <v>0</v>
      </c>
      <c r="L142" s="10">
        <f>N142/G142*100</f>
        <v>0</v>
      </c>
      <c r="M142" s="10">
        <f>J142*K142/100</f>
        <v>0</v>
      </c>
      <c r="N142" s="28">
        <v>0</v>
      </c>
      <c r="O142" s="11">
        <f>J142*L142/100</f>
        <v>0</v>
      </c>
    </row>
    <row r="143" spans="1:15" ht="13.5" x14ac:dyDescent="0.35">
      <c r="A143" s="21"/>
      <c r="B143" s="43"/>
      <c r="C143" s="248"/>
      <c r="D143" s="280"/>
      <c r="E143" s="13"/>
      <c r="F143" s="13"/>
      <c r="G143" s="14"/>
      <c r="H143" s="8"/>
      <c r="I143" s="9"/>
      <c r="J143" s="12"/>
      <c r="K143" s="10"/>
      <c r="L143" s="10"/>
      <c r="M143" s="10"/>
      <c r="N143" s="28"/>
      <c r="O143" s="11"/>
    </row>
    <row r="144" spans="1:15" ht="13.5" x14ac:dyDescent="0.35">
      <c r="A144" s="21"/>
      <c r="B144" s="42"/>
      <c r="C144" s="49"/>
      <c r="D144" s="50"/>
      <c r="E144" s="13"/>
      <c r="F144" s="13"/>
      <c r="G144" s="14"/>
      <c r="H144" s="8"/>
      <c r="I144" s="9"/>
      <c r="J144" s="12"/>
      <c r="K144" s="10"/>
      <c r="L144" s="10"/>
      <c r="M144" s="10"/>
      <c r="N144" s="28"/>
      <c r="O144" s="11"/>
    </row>
    <row r="145" spans="1:15" ht="13.5" x14ac:dyDescent="0.35">
      <c r="A145" s="21"/>
      <c r="B145" s="42"/>
      <c r="C145" s="49"/>
      <c r="D145" s="50"/>
      <c r="E145" s="13"/>
      <c r="F145" s="13"/>
      <c r="G145" s="14"/>
      <c r="H145" s="8"/>
      <c r="I145" s="9"/>
      <c r="J145" s="12"/>
      <c r="K145" s="10"/>
      <c r="L145" s="10"/>
      <c r="M145" s="10"/>
      <c r="N145" s="28"/>
      <c r="O145" s="11"/>
    </row>
    <row r="146" spans="1:15" ht="13.5" x14ac:dyDescent="0.35">
      <c r="A146" s="21"/>
      <c r="B146" s="25"/>
      <c r="C146" s="49"/>
      <c r="D146" s="65"/>
      <c r="E146" s="13"/>
      <c r="F146" s="13"/>
      <c r="G146" s="14"/>
      <c r="H146" s="8"/>
      <c r="I146" s="9"/>
      <c r="J146" s="12"/>
      <c r="K146" s="10"/>
      <c r="L146" s="10"/>
      <c r="M146" s="10"/>
      <c r="N146" s="28"/>
      <c r="O146" s="11"/>
    </row>
    <row r="147" spans="1:15" ht="13.5" x14ac:dyDescent="0.35">
      <c r="A147" s="21"/>
      <c r="B147" s="25"/>
      <c r="C147" s="49"/>
      <c r="D147" s="50"/>
      <c r="E147" s="13"/>
      <c r="F147" s="13"/>
      <c r="G147" s="14"/>
      <c r="H147" s="8"/>
      <c r="I147" s="9"/>
      <c r="J147" s="12"/>
      <c r="K147" s="10"/>
      <c r="L147" s="10"/>
      <c r="M147" s="10"/>
      <c r="N147" s="28"/>
      <c r="O147" s="11"/>
    </row>
    <row r="148" spans="1:15" ht="13.5" x14ac:dyDescent="0.35">
      <c r="A148" s="21"/>
      <c r="B148" s="25"/>
      <c r="C148" s="49"/>
      <c r="D148" s="50"/>
      <c r="E148" s="13"/>
      <c r="F148" s="13"/>
      <c r="G148" s="14"/>
      <c r="H148" s="8"/>
      <c r="I148" s="9"/>
      <c r="J148" s="12"/>
      <c r="K148" s="10"/>
      <c r="L148" s="10"/>
      <c r="M148" s="10"/>
      <c r="N148" s="28"/>
      <c r="O148" s="11"/>
    </row>
    <row r="149" spans="1:15" ht="13.5" thickBot="1" x14ac:dyDescent="0.3">
      <c r="A149" s="245" t="s">
        <v>12</v>
      </c>
      <c r="B149" s="246"/>
      <c r="C149" s="246"/>
      <c r="D149" s="246"/>
      <c r="E149" s="246"/>
      <c r="F149" s="247"/>
      <c r="G149" s="32">
        <f>SUM(G140:G146)</f>
        <v>15000000</v>
      </c>
      <c r="H149" s="33" t="s">
        <v>19</v>
      </c>
      <c r="I149" s="34"/>
      <c r="J149" s="35">
        <f>SUM(J140:J145)</f>
        <v>100</v>
      </c>
      <c r="K149" s="36"/>
      <c r="L149" s="36"/>
      <c r="M149" s="37">
        <f>SUM(M140:M148)</f>
        <v>0</v>
      </c>
      <c r="N149" s="44">
        <f>SUM(N140:N148)</f>
        <v>0</v>
      </c>
      <c r="O149" s="38">
        <f>SUM(O140:O148)</f>
        <v>0</v>
      </c>
    </row>
    <row r="150" spans="1:15" ht="13.5" thickTop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3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95" t="s">
        <v>359</v>
      </c>
    </row>
    <row r="152" spans="1:15" ht="13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 t="s">
        <v>25</v>
      </c>
      <c r="N152" s="2"/>
      <c r="O152" s="2"/>
    </row>
    <row r="153" spans="1:15" ht="13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N153" s="2"/>
      <c r="O153" s="2"/>
    </row>
    <row r="154" spans="1:15" ht="13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N154" s="2"/>
      <c r="O154" s="2"/>
    </row>
    <row r="155" spans="1:15" ht="13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6" t="s">
        <v>71</v>
      </c>
      <c r="N155" s="2"/>
      <c r="O155" s="2"/>
    </row>
    <row r="156" spans="1:15" ht="13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 t="s">
        <v>159</v>
      </c>
      <c r="N156" s="2"/>
      <c r="O156" s="2"/>
    </row>
    <row r="158" spans="1:15" ht="13" x14ac:dyDescent="0.3">
      <c r="A158" s="23" t="s">
        <v>0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3" x14ac:dyDescent="0.3">
      <c r="A159" s="1" t="s">
        <v>1</v>
      </c>
      <c r="B159" s="67"/>
      <c r="C159" s="68"/>
      <c r="D159" s="54"/>
    </row>
    <row r="160" spans="1:15" ht="17" x14ac:dyDescent="0.5">
      <c r="A160" s="271" t="s">
        <v>2</v>
      </c>
      <c r="B160" s="271"/>
      <c r="C160" s="271"/>
      <c r="D160" s="271"/>
      <c r="E160" s="271"/>
      <c r="F160" s="271"/>
      <c r="G160" s="271"/>
      <c r="H160" s="271"/>
      <c r="I160" s="271"/>
      <c r="J160" s="271"/>
      <c r="K160" s="271"/>
      <c r="L160" s="271"/>
      <c r="M160" s="271"/>
      <c r="N160" s="271"/>
      <c r="O160" s="271"/>
    </row>
    <row r="161" spans="1:15" ht="17" x14ac:dyDescent="0.5">
      <c r="A161" s="279" t="s">
        <v>46</v>
      </c>
      <c r="B161" s="279"/>
      <c r="C161" s="279"/>
      <c r="D161" s="279"/>
      <c r="E161" s="279"/>
      <c r="F161" s="279"/>
      <c r="G161" s="279"/>
      <c r="H161" s="279"/>
      <c r="I161" s="279"/>
      <c r="J161" s="279"/>
      <c r="K161" s="279"/>
      <c r="L161" s="279"/>
      <c r="M161" s="279"/>
      <c r="N161" s="279"/>
      <c r="O161" s="279"/>
    </row>
    <row r="162" spans="1:15" ht="17" x14ac:dyDescent="0.5">
      <c r="A162" s="279" t="s">
        <v>198</v>
      </c>
      <c r="B162" s="279"/>
      <c r="C162" s="279"/>
      <c r="D162" s="279"/>
      <c r="E162" s="279"/>
      <c r="F162" s="279"/>
      <c r="G162" s="279"/>
      <c r="H162" s="279"/>
      <c r="I162" s="279"/>
      <c r="J162" s="279"/>
      <c r="K162" s="279"/>
      <c r="L162" s="279"/>
      <c r="M162" s="279"/>
      <c r="N162" s="279"/>
      <c r="O162" s="279"/>
    </row>
    <row r="163" spans="1:15" ht="13" x14ac:dyDescent="0.3">
      <c r="A163" s="3" t="s">
        <v>60</v>
      </c>
      <c r="B163" s="3"/>
      <c r="C163" s="3"/>
      <c r="D163" s="3" t="s">
        <v>68</v>
      </c>
      <c r="E163" s="2"/>
      <c r="F163" s="69"/>
      <c r="G163" s="69"/>
      <c r="H163" s="69"/>
      <c r="I163" s="69"/>
      <c r="J163" s="69"/>
      <c r="K163" s="69"/>
      <c r="L163" s="69"/>
      <c r="M163" s="2"/>
      <c r="N163" s="2"/>
      <c r="O163" s="2"/>
    </row>
    <row r="164" spans="1:15" ht="13" x14ac:dyDescent="0.3">
      <c r="A164" s="3" t="s">
        <v>87</v>
      </c>
      <c r="B164" s="3"/>
      <c r="C164" s="3"/>
      <c r="D164" s="22" t="s">
        <v>171</v>
      </c>
      <c r="E164" s="7"/>
      <c r="F164" s="22"/>
      <c r="G164" s="22"/>
      <c r="H164" s="22"/>
      <c r="I164" s="22"/>
      <c r="J164" s="22"/>
      <c r="K164" s="70"/>
      <c r="L164" s="22"/>
      <c r="M164" s="22"/>
      <c r="N164" s="22"/>
      <c r="O164" s="22"/>
    </row>
    <row r="165" spans="1:15" ht="14" thickBot="1" x14ac:dyDescent="0.4">
      <c r="A165" s="3" t="s">
        <v>61</v>
      </c>
      <c r="B165" s="3"/>
      <c r="C165" s="3"/>
      <c r="D165" s="3" t="s">
        <v>24</v>
      </c>
      <c r="E165" s="2"/>
      <c r="F165" s="2"/>
      <c r="G165" s="2"/>
      <c r="H165" s="2"/>
      <c r="I165" s="2"/>
      <c r="J165" s="2"/>
      <c r="K165" s="2"/>
      <c r="L165" s="253" t="str">
        <f>K.Keuangan!L9</f>
        <v>Keadaan Bulan :  Januari 2022</v>
      </c>
      <c r="M165" s="253"/>
      <c r="N165" s="253"/>
      <c r="O165" s="253"/>
    </row>
    <row r="166" spans="1:15" ht="13.5" thickTop="1" x14ac:dyDescent="0.3">
      <c r="A166" s="254" t="s">
        <v>3</v>
      </c>
      <c r="B166" s="257" t="s">
        <v>4</v>
      </c>
      <c r="C166" s="258"/>
      <c r="D166" s="259"/>
      <c r="E166" s="266" t="s">
        <v>5</v>
      </c>
      <c r="F166" s="267"/>
      <c r="G166" s="268" t="s">
        <v>62</v>
      </c>
      <c r="H166" s="268" t="s">
        <v>63</v>
      </c>
      <c r="I166" s="268" t="s">
        <v>6</v>
      </c>
      <c r="J166" s="268" t="s">
        <v>64</v>
      </c>
      <c r="K166" s="272" t="s">
        <v>48</v>
      </c>
      <c r="L166" s="273"/>
      <c r="M166" s="266" t="s">
        <v>65</v>
      </c>
      <c r="N166" s="274"/>
      <c r="O166" s="275"/>
    </row>
    <row r="167" spans="1:15" ht="13" x14ac:dyDescent="0.3">
      <c r="A167" s="255"/>
      <c r="B167" s="260"/>
      <c r="C167" s="261"/>
      <c r="D167" s="262"/>
      <c r="E167" s="276" t="s">
        <v>7</v>
      </c>
      <c r="F167" s="276" t="s">
        <v>8</v>
      </c>
      <c r="G167" s="269"/>
      <c r="H167" s="269"/>
      <c r="I167" s="269"/>
      <c r="J167" s="269"/>
      <c r="K167" s="276" t="s">
        <v>47</v>
      </c>
      <c r="L167" s="276" t="s">
        <v>9</v>
      </c>
      <c r="M167" s="276" t="s">
        <v>66</v>
      </c>
      <c r="N167" s="277" t="s">
        <v>9</v>
      </c>
      <c r="O167" s="278"/>
    </row>
    <row r="168" spans="1:15" ht="13" x14ac:dyDescent="0.3">
      <c r="A168" s="256"/>
      <c r="B168" s="263"/>
      <c r="C168" s="264"/>
      <c r="D168" s="265"/>
      <c r="E168" s="270"/>
      <c r="F168" s="270"/>
      <c r="G168" s="270"/>
      <c r="H168" s="270"/>
      <c r="I168" s="270"/>
      <c r="J168" s="270"/>
      <c r="K168" s="270"/>
      <c r="L168" s="270"/>
      <c r="M168" s="270"/>
      <c r="N168" s="4" t="s">
        <v>10</v>
      </c>
      <c r="O168" s="5" t="s">
        <v>11</v>
      </c>
    </row>
    <row r="169" spans="1:15" ht="13" x14ac:dyDescent="0.3">
      <c r="A169" s="18" t="s">
        <v>43</v>
      </c>
      <c r="B169" s="250" t="s">
        <v>44</v>
      </c>
      <c r="C169" s="251"/>
      <c r="D169" s="252"/>
      <c r="E169" s="16" t="s">
        <v>45</v>
      </c>
      <c r="F169" s="16" t="s">
        <v>39</v>
      </c>
      <c r="G169" s="16" t="s">
        <v>40</v>
      </c>
      <c r="H169" s="16" t="s">
        <v>33</v>
      </c>
      <c r="I169" s="16" t="s">
        <v>41</v>
      </c>
      <c r="J169" s="16" t="s">
        <v>42</v>
      </c>
      <c r="K169" s="16" t="s">
        <v>34</v>
      </c>
      <c r="L169" s="16" t="s">
        <v>35</v>
      </c>
      <c r="M169" s="16" t="s">
        <v>36</v>
      </c>
      <c r="N169" s="16" t="s">
        <v>37</v>
      </c>
      <c r="O169" s="17" t="s">
        <v>38</v>
      </c>
    </row>
    <row r="170" spans="1:15" ht="13.5" x14ac:dyDescent="0.35">
      <c r="A170" s="21" t="s">
        <v>88</v>
      </c>
      <c r="B170" s="24" t="s">
        <v>26</v>
      </c>
      <c r="C170" s="29"/>
      <c r="D170" s="30"/>
      <c r="E170" s="13"/>
      <c r="F170" s="13"/>
      <c r="G170" s="14"/>
      <c r="H170" s="8"/>
      <c r="I170" s="9"/>
      <c r="J170" s="12"/>
      <c r="K170" s="10"/>
      <c r="L170" s="10"/>
      <c r="M170" s="10"/>
      <c r="N170" s="28"/>
      <c r="O170" s="11"/>
    </row>
    <row r="171" spans="1:15" ht="13.5" x14ac:dyDescent="0.35">
      <c r="A171" s="21"/>
      <c r="B171" s="25">
        <v>1</v>
      </c>
      <c r="C171" s="248" t="s">
        <v>80</v>
      </c>
      <c r="D171" s="280"/>
      <c r="E171" s="13"/>
      <c r="F171" s="13"/>
      <c r="G171" s="14"/>
      <c r="H171" s="8"/>
      <c r="I171" s="9"/>
      <c r="J171" s="12"/>
      <c r="K171" s="10"/>
      <c r="L171" s="10"/>
      <c r="M171" s="10"/>
      <c r="N171" s="28"/>
      <c r="O171" s="11"/>
    </row>
    <row r="172" spans="1:15" ht="13.5" x14ac:dyDescent="0.35">
      <c r="A172" s="21"/>
      <c r="B172" s="25"/>
      <c r="C172" s="55" t="s">
        <v>81</v>
      </c>
      <c r="D172" s="57"/>
      <c r="E172" s="13"/>
      <c r="F172" s="13"/>
      <c r="G172" s="14"/>
      <c r="H172" s="8"/>
      <c r="I172" s="9"/>
      <c r="J172" s="12"/>
      <c r="K172" s="10"/>
      <c r="L172" s="10"/>
      <c r="M172" s="10"/>
      <c r="N172" s="28"/>
      <c r="O172" s="11"/>
    </row>
    <row r="173" spans="1:15" ht="13.5" x14ac:dyDescent="0.35">
      <c r="A173" s="21"/>
      <c r="B173" s="42" t="s">
        <v>69</v>
      </c>
      <c r="C173" s="248" t="s">
        <v>125</v>
      </c>
      <c r="D173" s="249"/>
      <c r="E173" s="13"/>
      <c r="F173" s="13"/>
      <c r="G173" s="14">
        <v>12337100</v>
      </c>
      <c r="H173" s="8"/>
      <c r="I173" s="9"/>
      <c r="J173" s="12">
        <f>G173/G180*100</f>
        <v>78.395002891256965</v>
      </c>
      <c r="K173" s="10">
        <v>0</v>
      </c>
      <c r="L173" s="10">
        <f>ROUND(N173/G173*100,0)</f>
        <v>0</v>
      </c>
      <c r="M173" s="10">
        <f>J173*K173/100</f>
        <v>0</v>
      </c>
      <c r="N173" s="28">
        <v>0</v>
      </c>
      <c r="O173" s="11">
        <f>J173*L173/100</f>
        <v>0</v>
      </c>
    </row>
    <row r="174" spans="1:15" ht="13.5" x14ac:dyDescent="0.35">
      <c r="A174" s="21"/>
      <c r="B174" s="43" t="s">
        <v>185</v>
      </c>
      <c r="C174" s="248" t="s">
        <v>186</v>
      </c>
      <c r="D174" s="280"/>
      <c r="E174" s="13"/>
      <c r="F174" s="13"/>
      <c r="G174" s="14">
        <v>3400000</v>
      </c>
      <c r="H174" s="8"/>
      <c r="I174" s="9"/>
      <c r="J174" s="12">
        <f>G174/G180*100</f>
        <v>21.604997108743035</v>
      </c>
      <c r="K174" s="10">
        <v>0</v>
      </c>
      <c r="L174" s="10">
        <f>ROUND(N174/G174*100,0)</f>
        <v>0</v>
      </c>
      <c r="M174" s="10">
        <f>J174*K174/100</f>
        <v>0</v>
      </c>
      <c r="N174" s="28">
        <v>0</v>
      </c>
      <c r="O174" s="11">
        <f>J174*L174/100</f>
        <v>0</v>
      </c>
    </row>
    <row r="175" spans="1:15" ht="13.5" x14ac:dyDescent="0.35">
      <c r="A175" s="21"/>
      <c r="B175" s="42"/>
      <c r="C175" s="49"/>
      <c r="D175" s="50"/>
      <c r="E175" s="13"/>
      <c r="F175" s="13"/>
      <c r="G175" s="14"/>
      <c r="H175" s="8"/>
      <c r="I175" s="9"/>
      <c r="J175" s="12"/>
      <c r="K175" s="10"/>
      <c r="L175" s="10"/>
      <c r="M175" s="10"/>
      <c r="N175" s="28"/>
      <c r="O175" s="11"/>
    </row>
    <row r="176" spans="1:15" ht="13.5" x14ac:dyDescent="0.35">
      <c r="A176" s="21"/>
      <c r="B176" s="25"/>
      <c r="C176" s="55"/>
      <c r="D176" s="57"/>
      <c r="E176" s="13"/>
      <c r="F176" s="13"/>
      <c r="G176" s="14"/>
      <c r="H176" s="8"/>
      <c r="I176" s="9"/>
      <c r="J176" s="12"/>
      <c r="K176" s="10"/>
      <c r="L176" s="10"/>
      <c r="M176" s="10"/>
      <c r="N176" s="28"/>
      <c r="O176" s="11"/>
    </row>
    <row r="177" spans="1:15" ht="13.5" x14ac:dyDescent="0.35">
      <c r="A177" s="21"/>
      <c r="B177" s="25"/>
      <c r="C177" s="49"/>
      <c r="D177" s="65"/>
      <c r="E177" s="13"/>
      <c r="F177" s="13"/>
      <c r="G177" s="14"/>
      <c r="H177" s="8"/>
      <c r="I177" s="9"/>
      <c r="J177" s="12"/>
      <c r="K177" s="10"/>
      <c r="L177" s="10"/>
      <c r="M177" s="10"/>
      <c r="N177" s="28"/>
      <c r="O177" s="11"/>
    </row>
    <row r="178" spans="1:15" ht="13.5" x14ac:dyDescent="0.35">
      <c r="A178" s="21"/>
      <c r="B178" s="25"/>
      <c r="C178" s="49"/>
      <c r="D178" s="50"/>
      <c r="E178" s="13"/>
      <c r="F178" s="13"/>
      <c r="G178" s="14"/>
      <c r="H178" s="8"/>
      <c r="I178" s="9"/>
      <c r="J178" s="12"/>
      <c r="K178" s="10"/>
      <c r="L178" s="10"/>
      <c r="M178" s="10"/>
      <c r="N178" s="28"/>
      <c r="O178" s="11"/>
    </row>
    <row r="179" spans="1:15" ht="13.5" x14ac:dyDescent="0.35">
      <c r="A179" s="21"/>
      <c r="B179" s="25"/>
      <c r="C179" s="49"/>
      <c r="D179" s="50"/>
      <c r="E179" s="13"/>
      <c r="F179" s="13"/>
      <c r="G179" s="14"/>
      <c r="H179" s="8"/>
      <c r="I179" s="9"/>
      <c r="J179" s="12"/>
      <c r="K179" s="10"/>
      <c r="L179" s="10"/>
      <c r="M179" s="10"/>
      <c r="N179" s="28"/>
      <c r="O179" s="11"/>
    </row>
    <row r="180" spans="1:15" ht="13.5" thickBot="1" x14ac:dyDescent="0.3">
      <c r="A180" s="245" t="s">
        <v>12</v>
      </c>
      <c r="B180" s="246"/>
      <c r="C180" s="246"/>
      <c r="D180" s="246"/>
      <c r="E180" s="246"/>
      <c r="F180" s="247"/>
      <c r="G180" s="32">
        <f>SUM(G170:G175)</f>
        <v>15737100</v>
      </c>
      <c r="H180" s="33" t="s">
        <v>19</v>
      </c>
      <c r="I180" s="34"/>
      <c r="J180" s="32">
        <f>SUM(J170:J175)</f>
        <v>100</v>
      </c>
      <c r="K180" s="36"/>
      <c r="L180" s="36"/>
      <c r="M180" s="53">
        <f>SUM(M170:M175)</f>
        <v>0</v>
      </c>
      <c r="N180" s="51">
        <f>SUM(N170:N175)</f>
        <v>0</v>
      </c>
      <c r="O180" s="53">
        <f>SUM(O170:O175)</f>
        <v>0</v>
      </c>
    </row>
    <row r="181" spans="1:15" ht="13.5" thickTop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3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95" t="s">
        <v>359</v>
      </c>
    </row>
    <row r="183" spans="1:15" ht="13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 t="s">
        <v>25</v>
      </c>
      <c r="N183" s="2"/>
      <c r="O183" s="2"/>
    </row>
    <row r="184" spans="1:15" ht="13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N184" s="2"/>
      <c r="O184" s="2"/>
    </row>
    <row r="185" spans="1:15" ht="13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N185" s="2"/>
      <c r="O185" s="2"/>
    </row>
    <row r="186" spans="1:15" ht="13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6" t="s">
        <v>71</v>
      </c>
      <c r="N186" s="2"/>
      <c r="O186" s="2"/>
    </row>
    <row r="187" spans="1:15" ht="13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 t="s">
        <v>159</v>
      </c>
      <c r="N187" s="2"/>
      <c r="O187" s="2"/>
    </row>
    <row r="189" spans="1:15" ht="13" x14ac:dyDescent="0.3">
      <c r="A189" s="23" t="s">
        <v>0</v>
      </c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3" x14ac:dyDescent="0.3">
      <c r="A190" s="1" t="s">
        <v>1</v>
      </c>
      <c r="B190" s="67"/>
      <c r="C190" s="68"/>
      <c r="D190" s="54"/>
    </row>
    <row r="191" spans="1:15" ht="17" x14ac:dyDescent="0.5">
      <c r="A191" s="271" t="s">
        <v>2</v>
      </c>
      <c r="B191" s="271"/>
      <c r="C191" s="271"/>
      <c r="D191" s="271"/>
      <c r="E191" s="271"/>
      <c r="F191" s="271"/>
      <c r="G191" s="271"/>
      <c r="H191" s="271"/>
      <c r="I191" s="271"/>
      <c r="J191" s="271"/>
      <c r="K191" s="271"/>
      <c r="L191" s="271"/>
      <c r="M191" s="271"/>
      <c r="N191" s="271"/>
      <c r="O191" s="271"/>
    </row>
    <row r="192" spans="1:15" ht="17" x14ac:dyDescent="0.5">
      <c r="A192" s="279" t="s">
        <v>46</v>
      </c>
      <c r="B192" s="279"/>
      <c r="C192" s="279"/>
      <c r="D192" s="279"/>
      <c r="E192" s="279"/>
      <c r="F192" s="279"/>
      <c r="G192" s="279"/>
      <c r="H192" s="279"/>
      <c r="I192" s="279"/>
      <c r="J192" s="279"/>
      <c r="K192" s="279"/>
      <c r="L192" s="279"/>
      <c r="M192" s="279"/>
      <c r="N192" s="279"/>
      <c r="O192" s="279"/>
    </row>
    <row r="193" spans="1:17" ht="17" x14ac:dyDescent="0.5">
      <c r="A193" s="279" t="s">
        <v>198</v>
      </c>
      <c r="B193" s="279"/>
      <c r="C193" s="279"/>
      <c r="D193" s="279"/>
      <c r="E193" s="279"/>
      <c r="F193" s="279"/>
      <c r="G193" s="279"/>
      <c r="H193" s="279"/>
      <c r="I193" s="279"/>
      <c r="J193" s="279"/>
      <c r="K193" s="279"/>
      <c r="L193" s="279"/>
      <c r="M193" s="279"/>
      <c r="N193" s="279"/>
      <c r="O193" s="279"/>
    </row>
    <row r="194" spans="1:17" ht="13" x14ac:dyDescent="0.3">
      <c r="A194" s="3" t="s">
        <v>60</v>
      </c>
      <c r="B194" s="3"/>
      <c r="C194" s="3"/>
      <c r="D194" s="3" t="s">
        <v>68</v>
      </c>
      <c r="E194" s="2"/>
      <c r="F194" s="69"/>
      <c r="G194" s="69"/>
      <c r="H194" s="69"/>
      <c r="I194" s="69"/>
      <c r="J194" s="69"/>
      <c r="K194" s="69"/>
      <c r="L194" s="69"/>
      <c r="M194" s="2"/>
      <c r="N194" s="2"/>
      <c r="O194" s="2"/>
    </row>
    <row r="195" spans="1:17" ht="14" x14ac:dyDescent="0.3">
      <c r="A195" s="3" t="s">
        <v>87</v>
      </c>
      <c r="B195" s="3"/>
      <c r="C195" s="3"/>
      <c r="D195" s="22" t="s">
        <v>172</v>
      </c>
      <c r="E195" s="7"/>
      <c r="F195" s="26"/>
      <c r="G195" s="26"/>
      <c r="H195" s="26"/>
      <c r="I195" s="26"/>
      <c r="J195" s="26"/>
      <c r="K195" s="27"/>
      <c r="L195" s="22"/>
      <c r="M195" s="22"/>
      <c r="N195" s="22"/>
      <c r="O195" s="22"/>
    </row>
    <row r="196" spans="1:17" ht="14" x14ac:dyDescent="0.3">
      <c r="A196" s="3"/>
      <c r="B196" s="3"/>
      <c r="C196" s="3"/>
      <c r="D196" s="22" t="s">
        <v>173</v>
      </c>
      <c r="E196" s="7"/>
      <c r="F196" s="26"/>
      <c r="G196" s="26"/>
      <c r="H196" s="26"/>
      <c r="I196" s="26"/>
      <c r="J196" s="26"/>
      <c r="K196" s="27"/>
      <c r="L196" s="22"/>
      <c r="M196" s="22"/>
      <c r="N196" s="22"/>
      <c r="O196" s="22"/>
    </row>
    <row r="197" spans="1:17" ht="14" thickBot="1" x14ac:dyDescent="0.4">
      <c r="A197" s="3" t="s">
        <v>61</v>
      </c>
      <c r="B197" s="3"/>
      <c r="C197" s="3"/>
      <c r="D197" s="3" t="s">
        <v>24</v>
      </c>
      <c r="E197" s="2"/>
      <c r="F197" s="2"/>
      <c r="G197" s="2"/>
      <c r="H197" s="2"/>
      <c r="I197" s="2"/>
      <c r="J197" s="2"/>
      <c r="K197" s="2"/>
      <c r="L197" s="253" t="str">
        <f>K.Keuangan!L9</f>
        <v>Keadaan Bulan :  Januari 2022</v>
      </c>
      <c r="M197" s="253"/>
      <c r="N197" s="253"/>
      <c r="O197" s="253"/>
    </row>
    <row r="198" spans="1:17" ht="13.5" thickTop="1" x14ac:dyDescent="0.3">
      <c r="A198" s="254" t="s">
        <v>3</v>
      </c>
      <c r="B198" s="257" t="s">
        <v>4</v>
      </c>
      <c r="C198" s="258"/>
      <c r="D198" s="259"/>
      <c r="E198" s="266" t="s">
        <v>5</v>
      </c>
      <c r="F198" s="267"/>
      <c r="G198" s="268" t="s">
        <v>62</v>
      </c>
      <c r="H198" s="268" t="s">
        <v>63</v>
      </c>
      <c r="I198" s="268" t="s">
        <v>6</v>
      </c>
      <c r="J198" s="268" t="s">
        <v>64</v>
      </c>
      <c r="K198" s="272" t="s">
        <v>48</v>
      </c>
      <c r="L198" s="273"/>
      <c r="M198" s="266" t="s">
        <v>65</v>
      </c>
      <c r="N198" s="274"/>
      <c r="O198" s="275"/>
    </row>
    <row r="199" spans="1:17" ht="13" x14ac:dyDescent="0.3">
      <c r="A199" s="255"/>
      <c r="B199" s="260"/>
      <c r="C199" s="261"/>
      <c r="D199" s="262"/>
      <c r="E199" s="276" t="s">
        <v>7</v>
      </c>
      <c r="F199" s="276" t="s">
        <v>8</v>
      </c>
      <c r="G199" s="269"/>
      <c r="H199" s="269"/>
      <c r="I199" s="269"/>
      <c r="J199" s="269"/>
      <c r="K199" s="276" t="s">
        <v>47</v>
      </c>
      <c r="L199" s="276" t="s">
        <v>9</v>
      </c>
      <c r="M199" s="276" t="s">
        <v>66</v>
      </c>
      <c r="N199" s="277" t="s">
        <v>9</v>
      </c>
      <c r="O199" s="278"/>
    </row>
    <row r="200" spans="1:17" ht="13" x14ac:dyDescent="0.3">
      <c r="A200" s="256"/>
      <c r="B200" s="263"/>
      <c r="C200" s="264"/>
      <c r="D200" s="265"/>
      <c r="E200" s="270"/>
      <c r="F200" s="270"/>
      <c r="G200" s="270"/>
      <c r="H200" s="270"/>
      <c r="I200" s="270"/>
      <c r="J200" s="270"/>
      <c r="K200" s="270"/>
      <c r="L200" s="270"/>
      <c r="M200" s="270"/>
      <c r="N200" s="4" t="s">
        <v>10</v>
      </c>
      <c r="O200" s="5" t="s">
        <v>11</v>
      </c>
    </row>
    <row r="201" spans="1:17" ht="13" x14ac:dyDescent="0.3">
      <c r="A201" s="18" t="s">
        <v>43</v>
      </c>
      <c r="B201" s="250" t="s">
        <v>44</v>
      </c>
      <c r="C201" s="251"/>
      <c r="D201" s="252"/>
      <c r="E201" s="16" t="s">
        <v>45</v>
      </c>
      <c r="F201" s="16" t="s">
        <v>39</v>
      </c>
      <c r="G201" s="16" t="s">
        <v>40</v>
      </c>
      <c r="H201" s="16" t="s">
        <v>33</v>
      </c>
      <c r="I201" s="16" t="s">
        <v>41</v>
      </c>
      <c r="J201" s="16" t="s">
        <v>42</v>
      </c>
      <c r="K201" s="16" t="s">
        <v>34</v>
      </c>
      <c r="L201" s="16" t="s">
        <v>35</v>
      </c>
      <c r="M201" s="16" t="s">
        <v>36</v>
      </c>
      <c r="N201" s="16" t="s">
        <v>37</v>
      </c>
      <c r="O201" s="17" t="s">
        <v>38</v>
      </c>
    </row>
    <row r="202" spans="1:17" ht="13.5" x14ac:dyDescent="0.35">
      <c r="A202" s="21" t="s">
        <v>88</v>
      </c>
      <c r="B202" s="24" t="s">
        <v>26</v>
      </c>
      <c r="C202" s="29"/>
      <c r="D202" s="30"/>
      <c r="E202" s="13"/>
      <c r="F202" s="13"/>
      <c r="G202" s="14"/>
      <c r="H202" s="8"/>
      <c r="I202" s="9"/>
      <c r="J202" s="12"/>
      <c r="K202" s="10"/>
      <c r="L202" s="10"/>
      <c r="M202" s="10"/>
      <c r="N202" s="28"/>
      <c r="O202" s="11"/>
    </row>
    <row r="203" spans="1:17" ht="13.5" x14ac:dyDescent="0.35">
      <c r="A203" s="21"/>
      <c r="B203" s="72">
        <v>1</v>
      </c>
      <c r="C203" s="281" t="s">
        <v>237</v>
      </c>
      <c r="D203" s="280"/>
      <c r="E203" s="13"/>
      <c r="F203" s="13"/>
      <c r="G203" s="14"/>
      <c r="H203" s="8"/>
      <c r="I203" s="9"/>
      <c r="J203" s="12"/>
      <c r="K203" s="10"/>
      <c r="L203" s="10"/>
      <c r="M203" s="10"/>
      <c r="N203" s="28"/>
      <c r="O203" s="11"/>
      <c r="Q203" s="66">
        <f>G203-N203</f>
        <v>0</v>
      </c>
    </row>
    <row r="204" spans="1:17" ht="13.5" x14ac:dyDescent="0.35">
      <c r="A204" s="21"/>
      <c r="B204" s="25"/>
      <c r="C204" s="248" t="s">
        <v>238</v>
      </c>
      <c r="D204" s="280"/>
      <c r="E204" s="13"/>
      <c r="F204" s="13"/>
      <c r="G204" s="14">
        <v>37160000</v>
      </c>
      <c r="H204" s="8"/>
      <c r="I204" s="9"/>
      <c r="J204" s="12">
        <f>G204/G218*100</f>
        <v>39.536120863921695</v>
      </c>
      <c r="K204" s="10">
        <v>0</v>
      </c>
      <c r="L204" s="10">
        <f>ROUND(N204/G204*100,0)</f>
        <v>0</v>
      </c>
      <c r="M204" s="10">
        <f>J204*K204/100</f>
        <v>0</v>
      </c>
      <c r="N204" s="28"/>
      <c r="O204" s="11">
        <f>J204*L204/100</f>
        <v>0</v>
      </c>
      <c r="Q204" s="66">
        <f t="shared" ref="Q204:Q218" si="11">G204-N204</f>
        <v>37160000</v>
      </c>
    </row>
    <row r="205" spans="1:17" ht="13.5" customHeight="1" x14ac:dyDescent="0.35">
      <c r="A205" s="21">
        <v>2</v>
      </c>
      <c r="B205" s="133" t="s">
        <v>92</v>
      </c>
      <c r="C205" s="125"/>
      <c r="D205" s="132"/>
      <c r="E205" s="13"/>
      <c r="F205" s="13"/>
      <c r="G205" s="14"/>
      <c r="H205" s="8"/>
      <c r="I205" s="9"/>
      <c r="J205" s="12"/>
      <c r="K205" s="10"/>
      <c r="L205" s="10"/>
      <c r="M205" s="10"/>
      <c r="N205" s="28"/>
      <c r="O205" s="11"/>
      <c r="Q205" s="66">
        <f t="shared" si="11"/>
        <v>0</v>
      </c>
    </row>
    <row r="206" spans="1:17" ht="13.5" x14ac:dyDescent="0.35">
      <c r="A206" s="21"/>
      <c r="B206" s="43">
        <v>1</v>
      </c>
      <c r="C206" s="281" t="s">
        <v>239</v>
      </c>
      <c r="D206" s="249"/>
      <c r="E206" s="13"/>
      <c r="F206" s="13"/>
      <c r="G206" s="14"/>
      <c r="H206" s="8"/>
      <c r="I206" s="9"/>
      <c r="J206" s="12"/>
      <c r="K206" s="10"/>
      <c r="L206" s="10"/>
      <c r="M206" s="10"/>
      <c r="N206" s="28"/>
      <c r="O206" s="11"/>
      <c r="Q206" s="66">
        <f t="shared" si="11"/>
        <v>0</v>
      </c>
    </row>
    <row r="207" spans="1:17" ht="13.5" x14ac:dyDescent="0.35">
      <c r="A207" s="21"/>
      <c r="B207" s="42"/>
      <c r="C207" s="248" t="s">
        <v>240</v>
      </c>
      <c r="D207" s="249"/>
      <c r="E207" s="13"/>
      <c r="F207" s="13"/>
      <c r="G207" s="14">
        <v>1500000</v>
      </c>
      <c r="H207" s="8"/>
      <c r="I207" s="9"/>
      <c r="J207" s="12">
        <f>G207/G218*100</f>
        <v>1.5959144589849983</v>
      </c>
      <c r="K207" s="10">
        <v>0</v>
      </c>
      <c r="L207" s="10">
        <f>ROUND(N207/G207*100,0)</f>
        <v>0</v>
      </c>
      <c r="M207" s="10">
        <f>J207*K207/100</f>
        <v>0</v>
      </c>
      <c r="N207" s="28"/>
      <c r="O207" s="11">
        <f>J207*L207/100</f>
        <v>0</v>
      </c>
      <c r="Q207" s="66">
        <f t="shared" si="11"/>
        <v>1500000</v>
      </c>
    </row>
    <row r="208" spans="1:17" ht="13.5" x14ac:dyDescent="0.35">
      <c r="A208" s="21"/>
      <c r="B208" s="42"/>
      <c r="C208" s="248" t="s">
        <v>241</v>
      </c>
      <c r="D208" s="249"/>
      <c r="E208" s="13"/>
      <c r="F208" s="13"/>
      <c r="G208" s="14">
        <v>3500000</v>
      </c>
      <c r="H208" s="8"/>
      <c r="I208" s="9"/>
      <c r="J208" s="12">
        <f>G208/G218*100</f>
        <v>3.7238004042983297</v>
      </c>
      <c r="K208" s="10">
        <v>0</v>
      </c>
      <c r="L208" s="10">
        <f>ROUND(N208/G208*100,0)</f>
        <v>0</v>
      </c>
      <c r="M208" s="10">
        <f>J208*K208/100</f>
        <v>0</v>
      </c>
      <c r="N208" s="28"/>
      <c r="O208" s="11">
        <f>J208*L208/100</f>
        <v>0</v>
      </c>
      <c r="Q208" s="66">
        <f t="shared" si="11"/>
        <v>3500000</v>
      </c>
    </row>
    <row r="209" spans="1:17" ht="13.5" x14ac:dyDescent="0.35">
      <c r="A209" s="21">
        <v>3</v>
      </c>
      <c r="B209" s="134" t="s">
        <v>181</v>
      </c>
      <c r="C209" s="125"/>
      <c r="D209" s="126"/>
      <c r="E209" s="13"/>
      <c r="F209" s="13"/>
      <c r="G209" s="14"/>
      <c r="H209" s="8"/>
      <c r="I209" s="9"/>
      <c r="J209" s="12"/>
      <c r="K209" s="10"/>
      <c r="L209" s="10"/>
      <c r="M209" s="10"/>
      <c r="N209" s="28"/>
      <c r="O209" s="11"/>
    </row>
    <row r="210" spans="1:17" ht="13.5" customHeight="1" x14ac:dyDescent="0.35">
      <c r="A210" s="21"/>
      <c r="B210" s="43">
        <v>1</v>
      </c>
      <c r="C210" s="281" t="s">
        <v>242</v>
      </c>
      <c r="D210" s="249"/>
      <c r="E210" s="13"/>
      <c r="F210" s="13"/>
      <c r="G210" s="14"/>
      <c r="H210" s="8"/>
      <c r="I210" s="9"/>
      <c r="J210" s="12"/>
      <c r="K210" s="10"/>
      <c r="L210" s="10"/>
      <c r="M210" s="10"/>
      <c r="N210" s="28"/>
      <c r="O210" s="11"/>
      <c r="Q210" s="66">
        <f t="shared" si="11"/>
        <v>0</v>
      </c>
    </row>
    <row r="211" spans="1:17" ht="13.5" customHeight="1" x14ac:dyDescent="0.35">
      <c r="A211" s="21"/>
      <c r="B211" s="42"/>
      <c r="C211" s="281"/>
      <c r="D211" s="249"/>
      <c r="E211" s="13"/>
      <c r="F211" s="13"/>
      <c r="G211" s="14"/>
      <c r="H211" s="8"/>
      <c r="I211" s="9"/>
      <c r="J211" s="12"/>
      <c r="K211" s="10"/>
      <c r="L211" s="10"/>
      <c r="M211" s="10"/>
      <c r="N211" s="28"/>
      <c r="O211" s="11"/>
      <c r="Q211" s="66">
        <f t="shared" si="11"/>
        <v>0</v>
      </c>
    </row>
    <row r="212" spans="1:17" ht="13.5" x14ac:dyDescent="0.35">
      <c r="A212" s="21"/>
      <c r="B212" s="42"/>
      <c r="C212" s="248" t="s">
        <v>243</v>
      </c>
      <c r="D212" s="249"/>
      <c r="E212" s="13"/>
      <c r="F212" s="13"/>
      <c r="G212" s="14">
        <v>33630000</v>
      </c>
      <c r="H212" s="8"/>
      <c r="I212" s="9"/>
      <c r="J212" s="12">
        <f>G212/G218*100</f>
        <v>35.780402170443665</v>
      </c>
      <c r="K212" s="10">
        <v>0</v>
      </c>
      <c r="L212" s="10">
        <f>ROUND(N212/G212*100,0)</f>
        <v>0</v>
      </c>
      <c r="M212" s="10">
        <f>J212*K212/100</f>
        <v>0</v>
      </c>
      <c r="N212" s="28"/>
      <c r="O212" s="11">
        <f>J212*L212/100</f>
        <v>0</v>
      </c>
      <c r="Q212" s="66">
        <f t="shared" si="11"/>
        <v>33630000</v>
      </c>
    </row>
    <row r="213" spans="1:17" ht="13.5" customHeight="1" x14ac:dyDescent="0.35">
      <c r="A213" s="21"/>
      <c r="B213" s="43">
        <v>2</v>
      </c>
      <c r="C213" s="281" t="s">
        <v>244</v>
      </c>
      <c r="D213" s="249"/>
      <c r="E213" s="13"/>
      <c r="F213" s="13"/>
      <c r="G213" s="14"/>
      <c r="H213" s="8"/>
      <c r="I213" s="9"/>
      <c r="J213" s="12"/>
      <c r="K213" s="10"/>
      <c r="L213" s="10"/>
      <c r="M213" s="10"/>
      <c r="N213" s="28"/>
      <c r="O213" s="11"/>
      <c r="Q213" s="66">
        <f t="shared" si="11"/>
        <v>0</v>
      </c>
    </row>
    <row r="214" spans="1:17" ht="13.5" x14ac:dyDescent="0.35">
      <c r="A214" s="21"/>
      <c r="B214" s="42"/>
      <c r="C214" s="281"/>
      <c r="D214" s="249"/>
      <c r="E214" s="13"/>
      <c r="F214" s="13"/>
      <c r="G214" s="14"/>
      <c r="H214" s="8"/>
      <c r="I214" s="9"/>
      <c r="J214" s="12"/>
      <c r="K214" s="10"/>
      <c r="L214" s="10"/>
      <c r="M214" s="10"/>
      <c r="N214" s="28"/>
      <c r="O214" s="11"/>
      <c r="Q214" s="66">
        <f t="shared" si="11"/>
        <v>0</v>
      </c>
    </row>
    <row r="215" spans="1:17" ht="13.5" x14ac:dyDescent="0.35">
      <c r="A215" s="21"/>
      <c r="B215" s="25"/>
      <c r="C215" s="124" t="s">
        <v>245</v>
      </c>
      <c r="D215" s="65"/>
      <c r="E215" s="13"/>
      <c r="F215" s="13"/>
      <c r="G215" s="14">
        <v>18200000</v>
      </c>
      <c r="H215" s="8"/>
      <c r="I215" s="9"/>
      <c r="J215" s="12">
        <f>G215/G218*100</f>
        <v>19.363762102351316</v>
      </c>
      <c r="K215" s="10">
        <v>0</v>
      </c>
      <c r="L215" s="10">
        <f>ROUND(N215/G215*100,0)</f>
        <v>0</v>
      </c>
      <c r="M215" s="10">
        <f>J215*K215/100</f>
        <v>0</v>
      </c>
      <c r="N215" s="28"/>
      <c r="O215" s="11">
        <f>J215*L215/100</f>
        <v>0</v>
      </c>
      <c r="Q215" s="66">
        <f t="shared" si="11"/>
        <v>18200000</v>
      </c>
    </row>
    <row r="216" spans="1:17" ht="13.5" x14ac:dyDescent="0.35">
      <c r="A216" s="21"/>
      <c r="B216" s="25"/>
      <c r="C216" s="49"/>
      <c r="D216" s="50"/>
      <c r="E216" s="13"/>
      <c r="F216" s="13"/>
      <c r="G216" s="14"/>
      <c r="H216" s="8"/>
      <c r="I216" s="9"/>
      <c r="J216" s="12"/>
      <c r="K216" s="10"/>
      <c r="L216" s="10"/>
      <c r="M216" s="10"/>
      <c r="N216" s="28"/>
      <c r="O216" s="11"/>
      <c r="Q216" s="66">
        <f t="shared" si="11"/>
        <v>0</v>
      </c>
    </row>
    <row r="217" spans="1:17" ht="13.5" x14ac:dyDescent="0.35">
      <c r="A217" s="21"/>
      <c r="B217" s="25"/>
      <c r="C217" s="49"/>
      <c r="D217" s="50"/>
      <c r="E217" s="13"/>
      <c r="F217" s="13"/>
      <c r="G217" s="14"/>
      <c r="H217" s="8"/>
      <c r="I217" s="9"/>
      <c r="J217" s="12"/>
      <c r="K217" s="10"/>
      <c r="L217" s="10"/>
      <c r="M217" s="10"/>
      <c r="N217" s="28"/>
      <c r="O217" s="11"/>
      <c r="Q217" s="66">
        <f t="shared" si="11"/>
        <v>0</v>
      </c>
    </row>
    <row r="218" spans="1:17" ht="13.5" thickBot="1" x14ac:dyDescent="0.3">
      <c r="A218" s="245" t="s">
        <v>12</v>
      </c>
      <c r="B218" s="246"/>
      <c r="C218" s="246"/>
      <c r="D218" s="246"/>
      <c r="E218" s="246"/>
      <c r="F218" s="247"/>
      <c r="G218" s="32">
        <f>SUM(G203:G216)</f>
        <v>93990000</v>
      </c>
      <c r="H218" s="33" t="s">
        <v>19</v>
      </c>
      <c r="I218" s="34"/>
      <c r="J218" s="32">
        <f>SUM(J203:J216)</f>
        <v>100.00000000000001</v>
      </c>
      <c r="K218" s="36"/>
      <c r="L218" s="36"/>
      <c r="M218" s="32">
        <f>SUM(M203:M216)</f>
        <v>0</v>
      </c>
      <c r="N218" s="32">
        <f>SUM(N203:N213)</f>
        <v>0</v>
      </c>
      <c r="O218" s="32">
        <f>SUM(O203:O213)</f>
        <v>0</v>
      </c>
      <c r="Q218" s="66">
        <f t="shared" si="11"/>
        <v>93990000</v>
      </c>
    </row>
    <row r="219" spans="1:17" ht="13.5" thickTop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7" ht="13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95" t="s">
        <v>359</v>
      </c>
    </row>
    <row r="221" spans="1:17" ht="13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 t="s">
        <v>25</v>
      </c>
      <c r="N221" s="2"/>
      <c r="O221" s="2"/>
    </row>
    <row r="222" spans="1:17" ht="13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N222" s="2"/>
      <c r="O222" s="2"/>
    </row>
    <row r="223" spans="1:17" ht="13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N223" s="2"/>
      <c r="O223" s="2"/>
    </row>
    <row r="224" spans="1:17" ht="13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6" t="s">
        <v>71</v>
      </c>
      <c r="N224" s="2"/>
      <c r="O224" s="2"/>
    </row>
    <row r="225" spans="1:15" ht="13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 t="s">
        <v>159</v>
      </c>
      <c r="N225" s="2"/>
      <c r="O225" s="2"/>
    </row>
    <row r="227" spans="1:15" ht="13" x14ac:dyDescent="0.3">
      <c r="A227" s="23" t="s">
        <v>0</v>
      </c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3" x14ac:dyDescent="0.3">
      <c r="A228" s="1" t="s">
        <v>1</v>
      </c>
      <c r="B228" s="67"/>
      <c r="C228" s="68"/>
      <c r="D228" s="54"/>
    </row>
    <row r="229" spans="1:15" ht="17" x14ac:dyDescent="0.5">
      <c r="A229" s="271" t="s">
        <v>2</v>
      </c>
      <c r="B229" s="271"/>
      <c r="C229" s="271"/>
      <c r="D229" s="271"/>
      <c r="E229" s="271"/>
      <c r="F229" s="271"/>
      <c r="G229" s="271"/>
      <c r="H229" s="271"/>
      <c r="I229" s="271"/>
      <c r="J229" s="271"/>
      <c r="K229" s="271"/>
      <c r="L229" s="271"/>
      <c r="M229" s="271"/>
      <c r="N229" s="271"/>
      <c r="O229" s="271"/>
    </row>
    <row r="230" spans="1:15" ht="17" x14ac:dyDescent="0.5">
      <c r="A230" s="279" t="s">
        <v>46</v>
      </c>
      <c r="B230" s="279"/>
      <c r="C230" s="279"/>
      <c r="D230" s="279"/>
      <c r="E230" s="279"/>
      <c r="F230" s="279"/>
      <c r="G230" s="279"/>
      <c r="H230" s="279"/>
      <c r="I230" s="279"/>
      <c r="J230" s="279"/>
      <c r="K230" s="279"/>
      <c r="L230" s="279"/>
      <c r="M230" s="279"/>
      <c r="N230" s="279"/>
      <c r="O230" s="279"/>
    </row>
    <row r="231" spans="1:15" ht="17" x14ac:dyDescent="0.5">
      <c r="A231" s="279" t="s">
        <v>198</v>
      </c>
      <c r="B231" s="279"/>
      <c r="C231" s="279"/>
      <c r="D231" s="279"/>
      <c r="E231" s="279"/>
      <c r="F231" s="279"/>
      <c r="G231" s="279"/>
      <c r="H231" s="279"/>
      <c r="I231" s="279"/>
      <c r="J231" s="279"/>
      <c r="K231" s="279"/>
      <c r="L231" s="279"/>
      <c r="M231" s="279"/>
      <c r="N231" s="279"/>
      <c r="O231" s="279"/>
    </row>
    <row r="232" spans="1:15" ht="13" x14ac:dyDescent="0.3">
      <c r="A232" s="3" t="s">
        <v>60</v>
      </c>
      <c r="B232" s="3"/>
      <c r="C232" s="3"/>
      <c r="D232" s="3" t="s">
        <v>68</v>
      </c>
      <c r="E232" s="2"/>
      <c r="F232" s="69"/>
      <c r="G232" s="69"/>
      <c r="H232" s="69"/>
      <c r="I232" s="69"/>
      <c r="J232" s="69"/>
      <c r="K232" s="69"/>
      <c r="L232" s="69"/>
      <c r="M232" s="2"/>
      <c r="N232" s="2"/>
      <c r="O232" s="2"/>
    </row>
    <row r="233" spans="1:15" ht="13" x14ac:dyDescent="0.3">
      <c r="A233" s="3" t="s">
        <v>87</v>
      </c>
      <c r="B233" s="3"/>
      <c r="C233" s="3"/>
      <c r="D233" s="22" t="s">
        <v>169</v>
      </c>
      <c r="E233" s="7"/>
      <c r="F233" s="22"/>
      <c r="G233" s="22"/>
      <c r="H233" s="22"/>
      <c r="I233" s="22"/>
      <c r="J233" s="22"/>
      <c r="K233" s="70"/>
      <c r="L233" s="22"/>
      <c r="M233" s="22"/>
      <c r="N233" s="22"/>
      <c r="O233" s="22"/>
    </row>
    <row r="234" spans="1:15" ht="14" thickBot="1" x14ac:dyDescent="0.4">
      <c r="A234" s="3" t="s">
        <v>61</v>
      </c>
      <c r="B234" s="3"/>
      <c r="C234" s="3"/>
      <c r="D234" s="3" t="s">
        <v>24</v>
      </c>
      <c r="E234" s="2"/>
      <c r="F234" s="2"/>
      <c r="G234" s="2"/>
      <c r="H234" s="2"/>
      <c r="I234" s="2"/>
      <c r="J234" s="2"/>
      <c r="K234" s="2"/>
      <c r="L234" s="253" t="str">
        <f>K.Keuangan!L9</f>
        <v>Keadaan Bulan :  Januari 2022</v>
      </c>
      <c r="M234" s="253"/>
      <c r="N234" s="253"/>
      <c r="O234" s="253"/>
    </row>
    <row r="235" spans="1:15" ht="13.5" customHeight="1" thickTop="1" x14ac:dyDescent="0.3">
      <c r="A235" s="254" t="s">
        <v>3</v>
      </c>
      <c r="B235" s="257" t="s">
        <v>4</v>
      </c>
      <c r="C235" s="258"/>
      <c r="D235" s="259"/>
      <c r="E235" s="266" t="s">
        <v>5</v>
      </c>
      <c r="F235" s="267"/>
      <c r="G235" s="268" t="s">
        <v>62</v>
      </c>
      <c r="H235" s="268" t="s">
        <v>63</v>
      </c>
      <c r="I235" s="268" t="s">
        <v>6</v>
      </c>
      <c r="J235" s="268" t="s">
        <v>64</v>
      </c>
      <c r="K235" s="272" t="s">
        <v>48</v>
      </c>
      <c r="L235" s="273"/>
      <c r="M235" s="266" t="s">
        <v>65</v>
      </c>
      <c r="N235" s="274"/>
      <c r="O235" s="275"/>
    </row>
    <row r="236" spans="1:15" ht="12.75" customHeight="1" x14ac:dyDescent="0.3">
      <c r="A236" s="255"/>
      <c r="B236" s="260"/>
      <c r="C236" s="261"/>
      <c r="D236" s="262"/>
      <c r="E236" s="276" t="s">
        <v>7</v>
      </c>
      <c r="F236" s="276" t="s">
        <v>8</v>
      </c>
      <c r="G236" s="269"/>
      <c r="H236" s="269"/>
      <c r="I236" s="269"/>
      <c r="J236" s="269"/>
      <c r="K236" s="276" t="s">
        <v>47</v>
      </c>
      <c r="L236" s="276" t="s">
        <v>9</v>
      </c>
      <c r="M236" s="276" t="s">
        <v>66</v>
      </c>
      <c r="N236" s="277" t="s">
        <v>9</v>
      </c>
      <c r="O236" s="278"/>
    </row>
    <row r="237" spans="1:15" ht="13" x14ac:dyDescent="0.3">
      <c r="A237" s="256"/>
      <c r="B237" s="263"/>
      <c r="C237" s="264"/>
      <c r="D237" s="265"/>
      <c r="E237" s="270"/>
      <c r="F237" s="270"/>
      <c r="G237" s="270"/>
      <c r="H237" s="270"/>
      <c r="I237" s="270"/>
      <c r="J237" s="270"/>
      <c r="K237" s="270"/>
      <c r="L237" s="270"/>
      <c r="M237" s="270"/>
      <c r="N237" s="4" t="s">
        <v>10</v>
      </c>
      <c r="O237" s="5" t="s">
        <v>11</v>
      </c>
    </row>
    <row r="238" spans="1:15" ht="13" x14ac:dyDescent="0.3">
      <c r="A238" s="18" t="s">
        <v>43</v>
      </c>
      <c r="B238" s="250" t="s">
        <v>44</v>
      </c>
      <c r="C238" s="251"/>
      <c r="D238" s="252"/>
      <c r="E238" s="16" t="s">
        <v>45</v>
      </c>
      <c r="F238" s="16" t="s">
        <v>39</v>
      </c>
      <c r="G238" s="16" t="s">
        <v>40</v>
      </c>
      <c r="H238" s="16" t="s">
        <v>33</v>
      </c>
      <c r="I238" s="16" t="s">
        <v>41</v>
      </c>
      <c r="J238" s="16" t="s">
        <v>42</v>
      </c>
      <c r="K238" s="16" t="s">
        <v>34</v>
      </c>
      <c r="L238" s="16" t="s">
        <v>35</v>
      </c>
      <c r="M238" s="16" t="s">
        <v>36</v>
      </c>
      <c r="N238" s="16" t="s">
        <v>37</v>
      </c>
      <c r="O238" s="17" t="s">
        <v>38</v>
      </c>
    </row>
    <row r="239" spans="1:15" ht="13.5" x14ac:dyDescent="0.35">
      <c r="A239" s="21">
        <v>1</v>
      </c>
      <c r="B239" s="24" t="s">
        <v>26</v>
      </c>
      <c r="C239" s="29"/>
      <c r="D239" s="30"/>
      <c r="E239" s="13"/>
      <c r="F239" s="13"/>
      <c r="G239" s="14"/>
      <c r="H239" s="8"/>
      <c r="I239" s="9"/>
      <c r="J239" s="12"/>
      <c r="K239" s="31"/>
      <c r="L239" s="10"/>
      <c r="M239" s="10"/>
      <c r="N239" s="14"/>
      <c r="O239" s="11"/>
    </row>
    <row r="240" spans="1:15" ht="13.5" customHeight="1" x14ac:dyDescent="0.35">
      <c r="A240" s="21"/>
      <c r="B240" s="25">
        <v>1</v>
      </c>
      <c r="C240" s="281" t="s">
        <v>246</v>
      </c>
      <c r="D240" s="249"/>
      <c r="E240" s="13"/>
      <c r="F240" s="13"/>
      <c r="G240" s="14"/>
      <c r="H240" s="8"/>
      <c r="I240" s="9"/>
      <c r="J240" s="12"/>
      <c r="K240" s="10"/>
      <c r="L240" s="10"/>
      <c r="M240" s="10"/>
      <c r="N240" s="28"/>
      <c r="O240" s="11"/>
    </row>
    <row r="241" spans="1:15" ht="13.5" customHeight="1" x14ac:dyDescent="0.35">
      <c r="A241" s="21"/>
      <c r="B241" s="25"/>
      <c r="C241" s="248" t="s">
        <v>247</v>
      </c>
      <c r="D241" s="249"/>
      <c r="E241" s="13"/>
      <c r="F241" s="13"/>
      <c r="G241" s="14">
        <v>9500000</v>
      </c>
      <c r="H241" s="8"/>
      <c r="I241" s="9"/>
      <c r="J241" s="12">
        <f>G241/G253*100</f>
        <v>23.905986562319132</v>
      </c>
      <c r="K241" s="10">
        <v>0</v>
      </c>
      <c r="L241" s="10">
        <f>ROUND(N241/G241*100,0)</f>
        <v>0</v>
      </c>
      <c r="M241" s="10">
        <f>J241*K241/100</f>
        <v>0</v>
      </c>
      <c r="N241" s="28"/>
      <c r="O241" s="11">
        <f>J241*L241/100</f>
        <v>0</v>
      </c>
    </row>
    <row r="242" spans="1:15" ht="13.5" x14ac:dyDescent="0.35">
      <c r="A242" s="21"/>
      <c r="B242" s="25">
        <v>2</v>
      </c>
      <c r="C242" s="281" t="s">
        <v>248</v>
      </c>
      <c r="D242" s="249"/>
      <c r="E242" s="13"/>
      <c r="F242" s="13"/>
      <c r="G242" s="14"/>
      <c r="H242" s="8"/>
      <c r="I242" s="9"/>
      <c r="J242" s="12"/>
      <c r="K242" s="10"/>
      <c r="L242" s="10"/>
      <c r="M242" s="10"/>
      <c r="N242" s="28"/>
      <c r="O242" s="11"/>
    </row>
    <row r="243" spans="1:15" ht="13.5" customHeight="1" x14ac:dyDescent="0.35">
      <c r="A243" s="21"/>
      <c r="B243" s="42"/>
      <c r="C243" s="248" t="s">
        <v>247</v>
      </c>
      <c r="D243" s="280"/>
      <c r="E243" s="13"/>
      <c r="F243" s="13"/>
      <c r="G243" s="14">
        <v>6000000</v>
      </c>
      <c r="H243" s="8"/>
      <c r="I243" s="9"/>
      <c r="J243" s="12">
        <f>G243/G253*100</f>
        <v>15.098517828833135</v>
      </c>
      <c r="K243" s="10">
        <v>0</v>
      </c>
      <c r="L243" s="10">
        <f>ROUND(N243/G243*100,0)</f>
        <v>0</v>
      </c>
      <c r="M243" s="10">
        <f>J243*K243/100</f>
        <v>0</v>
      </c>
      <c r="N243" s="28"/>
      <c r="O243" s="11">
        <f>J243*L243/100</f>
        <v>0</v>
      </c>
    </row>
    <row r="244" spans="1:15" ht="13.5" x14ac:dyDescent="0.35">
      <c r="A244" s="21">
        <v>2</v>
      </c>
      <c r="B244" s="24" t="s">
        <v>181</v>
      </c>
      <c r="C244" s="29"/>
      <c r="D244" s="30"/>
      <c r="E244" s="13"/>
      <c r="F244" s="13"/>
      <c r="G244" s="14"/>
      <c r="H244" s="8"/>
      <c r="I244" s="9"/>
      <c r="J244" s="12"/>
      <c r="K244" s="10"/>
      <c r="L244" s="10"/>
      <c r="M244" s="10"/>
      <c r="N244" s="28"/>
      <c r="O244" s="11"/>
    </row>
    <row r="245" spans="1:15" ht="13.5" customHeight="1" x14ac:dyDescent="0.35">
      <c r="A245" s="21"/>
      <c r="B245" s="25">
        <v>1</v>
      </c>
      <c r="C245" s="281" t="s">
        <v>249</v>
      </c>
      <c r="D245" s="249"/>
      <c r="E245" s="13"/>
      <c r="F245" s="13"/>
      <c r="G245" s="14"/>
      <c r="H245" s="8"/>
      <c r="I245" s="9"/>
      <c r="J245" s="12"/>
      <c r="K245" s="10"/>
      <c r="L245" s="10"/>
      <c r="M245" s="10"/>
      <c r="N245" s="28"/>
      <c r="O245" s="11"/>
    </row>
    <row r="246" spans="1:15" ht="13.5" customHeight="1" x14ac:dyDescent="0.35">
      <c r="A246" s="21"/>
      <c r="B246" s="25"/>
      <c r="C246" s="281"/>
      <c r="D246" s="249"/>
      <c r="E246" s="13"/>
      <c r="F246" s="13"/>
      <c r="G246" s="14"/>
      <c r="H246" s="8"/>
      <c r="I246" s="9"/>
      <c r="J246" s="12"/>
      <c r="K246" s="10"/>
      <c r="L246" s="10"/>
      <c r="M246" s="10"/>
      <c r="N246" s="28"/>
      <c r="O246" s="11"/>
    </row>
    <row r="247" spans="1:15" ht="13.5" customHeight="1" x14ac:dyDescent="0.35">
      <c r="A247" s="21"/>
      <c r="B247" s="42"/>
      <c r="C247" s="248" t="s">
        <v>250</v>
      </c>
      <c r="D247" s="280"/>
      <c r="E247" s="13"/>
      <c r="F247" s="13"/>
      <c r="G247" s="14">
        <v>9639000</v>
      </c>
      <c r="H247" s="8"/>
      <c r="I247" s="9"/>
      <c r="J247" s="12">
        <f>G247/G253*100</f>
        <v>24.255768892020431</v>
      </c>
      <c r="K247" s="10">
        <v>0</v>
      </c>
      <c r="L247" s="10">
        <f>ROUND(N247/G247*100,0)</f>
        <v>0</v>
      </c>
      <c r="M247" s="10">
        <f>J247*K247/100</f>
        <v>0</v>
      </c>
      <c r="N247" s="28"/>
      <c r="O247" s="11">
        <f>J247*L247/100</f>
        <v>0</v>
      </c>
    </row>
    <row r="248" spans="1:15" ht="13.5" customHeight="1" x14ac:dyDescent="0.35">
      <c r="A248" s="21"/>
      <c r="B248" s="25">
        <v>2</v>
      </c>
      <c r="C248" s="248" t="s">
        <v>251</v>
      </c>
      <c r="D248" s="280"/>
      <c r="E248" s="13"/>
      <c r="F248" s="13"/>
      <c r="G248" s="14"/>
      <c r="H248" s="8"/>
      <c r="I248" s="9"/>
      <c r="J248" s="12"/>
      <c r="K248" s="10"/>
      <c r="L248" s="10"/>
      <c r="M248" s="10"/>
      <c r="N248" s="28"/>
      <c r="O248" s="11"/>
    </row>
    <row r="249" spans="1:15" ht="13.5" customHeight="1" x14ac:dyDescent="0.35">
      <c r="A249" s="21"/>
      <c r="B249" s="42"/>
      <c r="C249" s="248" t="s">
        <v>252</v>
      </c>
      <c r="D249" s="280"/>
      <c r="E249" s="13"/>
      <c r="F249" s="13"/>
      <c r="G249" s="14">
        <v>7300000</v>
      </c>
      <c r="H249" s="8"/>
      <c r="I249" s="9"/>
      <c r="J249" s="12">
        <f>G249/G253*100</f>
        <v>18.369863358413649</v>
      </c>
      <c r="K249" s="10">
        <v>0</v>
      </c>
      <c r="L249" s="10">
        <f>ROUND(N249/G249*100,0)</f>
        <v>0</v>
      </c>
      <c r="M249" s="10">
        <f>J249*K249/100</f>
        <v>0</v>
      </c>
      <c r="N249" s="28"/>
      <c r="O249" s="11">
        <f>J249*L249/100</f>
        <v>0</v>
      </c>
    </row>
    <row r="250" spans="1:15" ht="13.5" x14ac:dyDescent="0.35">
      <c r="A250" s="21"/>
      <c r="B250" s="25"/>
      <c r="C250" s="124" t="s">
        <v>253</v>
      </c>
      <c r="D250" s="65"/>
      <c r="E250" s="13"/>
      <c r="F250" s="13"/>
      <c r="G250" s="14">
        <v>7300000</v>
      </c>
      <c r="H250" s="8"/>
      <c r="I250" s="9"/>
      <c r="J250" s="12">
        <f>G250/G253*100</f>
        <v>18.369863358413649</v>
      </c>
      <c r="K250" s="10">
        <v>0</v>
      </c>
      <c r="L250" s="10">
        <f>ROUND(N250/G250*100,0)</f>
        <v>0</v>
      </c>
      <c r="M250" s="10">
        <f>J250*K250/100</f>
        <v>0</v>
      </c>
      <c r="N250" s="28"/>
      <c r="O250" s="11">
        <f>J250*L250/100</f>
        <v>0</v>
      </c>
    </row>
    <row r="251" spans="1:15" ht="13.5" customHeight="1" x14ac:dyDescent="0.35">
      <c r="A251" s="21"/>
      <c r="B251" s="42"/>
      <c r="C251" s="248"/>
      <c r="D251" s="280"/>
      <c r="E251" s="13"/>
      <c r="F251" s="13"/>
      <c r="G251" s="14"/>
      <c r="H251" s="8"/>
      <c r="I251" s="9"/>
      <c r="J251" s="12"/>
      <c r="K251" s="10"/>
      <c r="L251" s="10"/>
      <c r="M251" s="10"/>
      <c r="N251" s="28"/>
      <c r="O251" s="11"/>
    </row>
    <row r="252" spans="1:15" ht="13.5" x14ac:dyDescent="0.35">
      <c r="A252" s="21"/>
      <c r="B252" s="25"/>
      <c r="C252" s="49"/>
      <c r="D252" s="50"/>
      <c r="E252" s="13"/>
      <c r="F252" s="13"/>
      <c r="G252" s="14"/>
      <c r="H252" s="8"/>
      <c r="I252" s="9"/>
      <c r="J252" s="12"/>
      <c r="K252" s="10"/>
      <c r="L252" s="10"/>
      <c r="M252" s="10"/>
      <c r="N252" s="28"/>
      <c r="O252" s="11"/>
    </row>
    <row r="253" spans="1:15" ht="13.5" thickBot="1" x14ac:dyDescent="0.3">
      <c r="A253" s="245" t="s">
        <v>12</v>
      </c>
      <c r="B253" s="246"/>
      <c r="C253" s="246"/>
      <c r="D253" s="246"/>
      <c r="E253" s="246"/>
      <c r="F253" s="247"/>
      <c r="G253" s="32">
        <f>SUM(G240:G252)</f>
        <v>39739000</v>
      </c>
      <c r="H253" s="33" t="s">
        <v>19</v>
      </c>
      <c r="I253" s="34"/>
      <c r="J253" s="35">
        <f>SUM(J240:J252)</f>
        <v>100</v>
      </c>
      <c r="K253" s="36"/>
      <c r="L253" s="36"/>
      <c r="M253" s="37">
        <f>SUM(M240:M252)</f>
        <v>0</v>
      </c>
      <c r="N253" s="44">
        <f>SUM(N239:N252)</f>
        <v>0</v>
      </c>
      <c r="O253" s="38">
        <f>SUM(O239:O252)</f>
        <v>0</v>
      </c>
    </row>
    <row r="254" spans="1:15" ht="13.5" thickTop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ht="13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95" t="s">
        <v>359</v>
      </c>
    </row>
    <row r="256" spans="1:15" ht="13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 t="s">
        <v>25</v>
      </c>
      <c r="N256" s="2"/>
      <c r="O256" s="2"/>
    </row>
    <row r="257" spans="1:15" ht="13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N257" s="2"/>
      <c r="O257" s="2"/>
    </row>
    <row r="258" spans="1:15" ht="13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N258" s="2"/>
      <c r="O258" s="2"/>
    </row>
    <row r="259" spans="1:15" ht="13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6" t="s">
        <v>71</v>
      </c>
      <c r="N259" s="2"/>
      <c r="O259" s="2"/>
    </row>
    <row r="260" spans="1:15" ht="13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 t="s">
        <v>159</v>
      </c>
      <c r="N260" s="2"/>
      <c r="O260" s="2"/>
    </row>
    <row r="261" spans="1:15" ht="13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N261" s="2"/>
      <c r="O261" s="2"/>
    </row>
    <row r="262" spans="1:15" ht="13" x14ac:dyDescent="0.3">
      <c r="A262" s="23" t="s">
        <v>0</v>
      </c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ht="13" x14ac:dyDescent="0.3">
      <c r="A263" s="1" t="s">
        <v>1</v>
      </c>
      <c r="B263" s="67"/>
      <c r="C263" s="68"/>
      <c r="D263" s="54"/>
    </row>
    <row r="264" spans="1:15" ht="17" x14ac:dyDescent="0.5">
      <c r="A264" s="271" t="s">
        <v>2</v>
      </c>
      <c r="B264" s="271"/>
      <c r="C264" s="271"/>
      <c r="D264" s="271"/>
      <c r="E264" s="271"/>
      <c r="F264" s="271"/>
      <c r="G264" s="271"/>
      <c r="H264" s="271"/>
      <c r="I264" s="271"/>
      <c r="J264" s="271"/>
      <c r="K264" s="271"/>
      <c r="L264" s="271"/>
      <c r="M264" s="271"/>
      <c r="N264" s="271"/>
      <c r="O264" s="271"/>
    </row>
    <row r="265" spans="1:15" ht="17" x14ac:dyDescent="0.5">
      <c r="A265" s="279" t="s">
        <v>46</v>
      </c>
      <c r="B265" s="279"/>
      <c r="C265" s="279"/>
      <c r="D265" s="279"/>
      <c r="E265" s="279"/>
      <c r="F265" s="279"/>
      <c r="G265" s="279"/>
      <c r="H265" s="279"/>
      <c r="I265" s="279"/>
      <c r="J265" s="279"/>
      <c r="K265" s="279"/>
      <c r="L265" s="279"/>
      <c r="M265" s="279"/>
      <c r="N265" s="279"/>
      <c r="O265" s="279"/>
    </row>
    <row r="266" spans="1:15" ht="17" x14ac:dyDescent="0.5">
      <c r="A266" s="279" t="s">
        <v>198</v>
      </c>
      <c r="B266" s="279"/>
      <c r="C266" s="279"/>
      <c r="D266" s="279"/>
      <c r="E266" s="279"/>
      <c r="F266" s="279"/>
      <c r="G266" s="279"/>
      <c r="H266" s="279"/>
      <c r="I266" s="279"/>
      <c r="J266" s="279"/>
      <c r="K266" s="279"/>
      <c r="L266" s="279"/>
      <c r="M266" s="279"/>
      <c r="N266" s="279"/>
      <c r="O266" s="279"/>
    </row>
    <row r="267" spans="1:15" ht="13" x14ac:dyDescent="0.3">
      <c r="A267" s="3" t="s">
        <v>60</v>
      </c>
      <c r="B267" s="3"/>
      <c r="C267" s="3"/>
      <c r="D267" s="3" t="s">
        <v>68</v>
      </c>
      <c r="E267" s="2"/>
      <c r="F267" s="69"/>
      <c r="G267" s="69"/>
      <c r="H267" s="69"/>
      <c r="I267" s="69"/>
      <c r="J267" s="69"/>
      <c r="K267" s="69"/>
      <c r="L267" s="69"/>
      <c r="M267" s="2"/>
      <c r="N267" s="2"/>
      <c r="O267" s="2"/>
    </row>
    <row r="268" spans="1:15" ht="13" x14ac:dyDescent="0.3">
      <c r="A268" s="3" t="s">
        <v>87</v>
      </c>
      <c r="B268" s="3"/>
      <c r="C268" s="3"/>
      <c r="D268" s="22" t="s">
        <v>254</v>
      </c>
      <c r="E268" s="7"/>
      <c r="F268" s="22"/>
      <c r="G268" s="22"/>
      <c r="H268" s="22"/>
      <c r="I268" s="22"/>
      <c r="J268" s="22"/>
      <c r="K268" s="70"/>
      <c r="L268" s="22"/>
      <c r="M268" s="22"/>
      <c r="N268" s="22"/>
      <c r="O268" s="22"/>
    </row>
    <row r="269" spans="1:15" ht="14" thickBot="1" x14ac:dyDescent="0.4">
      <c r="A269" s="3" t="s">
        <v>61</v>
      </c>
      <c r="B269" s="3"/>
      <c r="C269" s="3"/>
      <c r="D269" s="3" t="s">
        <v>24</v>
      </c>
      <c r="E269" s="2"/>
      <c r="F269" s="2"/>
      <c r="G269" s="2"/>
      <c r="H269" s="2"/>
      <c r="I269" s="2"/>
      <c r="J269" s="2"/>
      <c r="K269" s="2"/>
      <c r="L269" s="253" t="str">
        <f>K.Keuangan!L9</f>
        <v>Keadaan Bulan :  Januari 2022</v>
      </c>
      <c r="M269" s="253"/>
      <c r="N269" s="253"/>
      <c r="O269" s="253"/>
    </row>
    <row r="270" spans="1:15" ht="13.5" thickTop="1" x14ac:dyDescent="0.3">
      <c r="A270" s="254" t="s">
        <v>3</v>
      </c>
      <c r="B270" s="257" t="s">
        <v>4</v>
      </c>
      <c r="C270" s="258"/>
      <c r="D270" s="259"/>
      <c r="E270" s="266" t="s">
        <v>5</v>
      </c>
      <c r="F270" s="267"/>
      <c r="G270" s="268" t="s">
        <v>62</v>
      </c>
      <c r="H270" s="268" t="s">
        <v>63</v>
      </c>
      <c r="I270" s="268" t="s">
        <v>6</v>
      </c>
      <c r="J270" s="268" t="s">
        <v>64</v>
      </c>
      <c r="K270" s="272" t="s">
        <v>48</v>
      </c>
      <c r="L270" s="273"/>
      <c r="M270" s="266" t="s">
        <v>65</v>
      </c>
      <c r="N270" s="274"/>
      <c r="O270" s="275"/>
    </row>
    <row r="271" spans="1:15" ht="13" x14ac:dyDescent="0.3">
      <c r="A271" s="255"/>
      <c r="B271" s="260"/>
      <c r="C271" s="261"/>
      <c r="D271" s="262"/>
      <c r="E271" s="276" t="s">
        <v>7</v>
      </c>
      <c r="F271" s="276" t="s">
        <v>8</v>
      </c>
      <c r="G271" s="269"/>
      <c r="H271" s="269"/>
      <c r="I271" s="269"/>
      <c r="J271" s="269"/>
      <c r="K271" s="276" t="s">
        <v>47</v>
      </c>
      <c r="L271" s="276" t="s">
        <v>9</v>
      </c>
      <c r="M271" s="276" t="s">
        <v>66</v>
      </c>
      <c r="N271" s="277" t="s">
        <v>9</v>
      </c>
      <c r="O271" s="278"/>
    </row>
    <row r="272" spans="1:15" ht="13" x14ac:dyDescent="0.3">
      <c r="A272" s="256"/>
      <c r="B272" s="263"/>
      <c r="C272" s="264"/>
      <c r="D272" s="265"/>
      <c r="E272" s="270"/>
      <c r="F272" s="270"/>
      <c r="G272" s="270"/>
      <c r="H272" s="270"/>
      <c r="I272" s="270"/>
      <c r="J272" s="270"/>
      <c r="K272" s="270"/>
      <c r="L272" s="270"/>
      <c r="M272" s="270"/>
      <c r="N272" s="4" t="s">
        <v>10</v>
      </c>
      <c r="O272" s="5" t="s">
        <v>11</v>
      </c>
    </row>
    <row r="273" spans="1:15" ht="13" x14ac:dyDescent="0.3">
      <c r="A273" s="18" t="s">
        <v>43</v>
      </c>
      <c r="B273" s="250" t="s">
        <v>44</v>
      </c>
      <c r="C273" s="251"/>
      <c r="D273" s="252"/>
      <c r="E273" s="16" t="s">
        <v>45</v>
      </c>
      <c r="F273" s="16" t="s">
        <v>39</v>
      </c>
      <c r="G273" s="16" t="s">
        <v>40</v>
      </c>
      <c r="H273" s="16" t="s">
        <v>33</v>
      </c>
      <c r="I273" s="16" t="s">
        <v>41</v>
      </c>
      <c r="J273" s="16" t="s">
        <v>42</v>
      </c>
      <c r="K273" s="16" t="s">
        <v>34</v>
      </c>
      <c r="L273" s="16" t="s">
        <v>35</v>
      </c>
      <c r="M273" s="16" t="s">
        <v>36</v>
      </c>
      <c r="N273" s="16" t="s">
        <v>37</v>
      </c>
      <c r="O273" s="17" t="s">
        <v>38</v>
      </c>
    </row>
    <row r="274" spans="1:15" ht="13.5" x14ac:dyDescent="0.35">
      <c r="A274" s="21">
        <v>1</v>
      </c>
      <c r="B274" s="24" t="s">
        <v>26</v>
      </c>
      <c r="C274" s="29"/>
      <c r="D274" s="30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40"/>
    </row>
    <row r="275" spans="1:15" ht="13" x14ac:dyDescent="0.3">
      <c r="A275" s="41"/>
      <c r="B275" s="25">
        <v>1</v>
      </c>
      <c r="C275" s="281" t="s">
        <v>255</v>
      </c>
      <c r="D275" s="24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40"/>
    </row>
    <row r="276" spans="1:15" ht="13" x14ac:dyDescent="0.3">
      <c r="A276" s="41"/>
      <c r="B276" s="25"/>
      <c r="C276" s="248" t="s">
        <v>256</v>
      </c>
      <c r="D276" s="249"/>
      <c r="E276" s="39" t="s">
        <v>175</v>
      </c>
      <c r="F276" s="39"/>
      <c r="G276" s="131">
        <v>4000000</v>
      </c>
      <c r="H276" s="39"/>
      <c r="I276" s="39"/>
      <c r="J276" s="12">
        <f>G276/G283*100</f>
        <v>3.7383177570093453</v>
      </c>
      <c r="K276" s="10">
        <v>0</v>
      </c>
      <c r="L276" s="10">
        <f>ROUND(N276/G276*100,0)</f>
        <v>0</v>
      </c>
      <c r="M276" s="10">
        <f>J276*K276/100</f>
        <v>0</v>
      </c>
      <c r="N276" s="28"/>
      <c r="O276" s="11">
        <f>J276*L276/100</f>
        <v>0</v>
      </c>
    </row>
    <row r="277" spans="1:15" ht="13.5" x14ac:dyDescent="0.35">
      <c r="A277" s="21">
        <v>2</v>
      </c>
      <c r="B277" s="24" t="s">
        <v>181</v>
      </c>
      <c r="C277" s="29"/>
      <c r="D277" s="30"/>
      <c r="E277" s="13"/>
      <c r="F277" s="13"/>
      <c r="G277" s="14"/>
      <c r="H277" s="8"/>
      <c r="I277" s="9"/>
      <c r="J277" s="12"/>
      <c r="K277" s="31"/>
      <c r="L277" s="10"/>
      <c r="M277" s="10"/>
      <c r="N277" s="14"/>
      <c r="O277" s="11"/>
    </row>
    <row r="278" spans="1:15" ht="28" customHeight="1" x14ac:dyDescent="0.35">
      <c r="A278" s="21"/>
      <c r="B278" s="25">
        <v>1</v>
      </c>
      <c r="C278" s="281" t="s">
        <v>257</v>
      </c>
      <c r="D278" s="249"/>
      <c r="E278" s="13"/>
      <c r="F278" s="13"/>
      <c r="G278" s="14"/>
      <c r="H278" s="8"/>
      <c r="I278" s="9"/>
      <c r="J278" s="10"/>
      <c r="K278" s="10"/>
      <c r="L278" s="10"/>
      <c r="M278" s="10"/>
      <c r="N278" s="28"/>
      <c r="O278" s="11"/>
    </row>
    <row r="279" spans="1:15" ht="13.5" x14ac:dyDescent="0.35">
      <c r="A279" s="21"/>
      <c r="B279" s="42"/>
      <c r="C279" s="124" t="s">
        <v>258</v>
      </c>
      <c r="D279" s="65"/>
      <c r="E279" s="13"/>
      <c r="F279" s="13"/>
      <c r="G279" s="14">
        <v>103000000</v>
      </c>
      <c r="H279" s="8"/>
      <c r="I279" s="9"/>
      <c r="J279" s="12">
        <f>G279/G283*100</f>
        <v>96.261682242990659</v>
      </c>
      <c r="K279" s="10">
        <v>0</v>
      </c>
      <c r="L279" s="10">
        <f>ROUND(N279/G279*100,0)</f>
        <v>0</v>
      </c>
      <c r="M279" s="10">
        <f>J279*K279/100</f>
        <v>0</v>
      </c>
      <c r="N279" s="28"/>
      <c r="O279" s="11">
        <f>J279*L279/100</f>
        <v>0</v>
      </c>
    </row>
    <row r="280" spans="1:15" ht="13.5" x14ac:dyDescent="0.35">
      <c r="A280" s="21"/>
      <c r="B280" s="25"/>
      <c r="C280" s="49"/>
      <c r="D280" s="65"/>
      <c r="E280" s="13"/>
      <c r="F280" s="13"/>
      <c r="G280" s="14"/>
      <c r="H280" s="8"/>
      <c r="I280" s="9"/>
      <c r="J280" s="10"/>
      <c r="K280" s="10"/>
      <c r="L280" s="10"/>
      <c r="M280" s="10"/>
      <c r="N280" s="28"/>
      <c r="O280" s="11"/>
    </row>
    <row r="281" spans="1:15" ht="13.5" x14ac:dyDescent="0.35">
      <c r="A281" s="21"/>
      <c r="B281" s="42"/>
      <c r="C281" s="49"/>
      <c r="D281" s="65"/>
      <c r="E281" s="13"/>
      <c r="F281" s="13"/>
      <c r="G281" s="14"/>
      <c r="H281" s="8"/>
      <c r="I281" s="9"/>
      <c r="J281" s="10"/>
      <c r="K281" s="10"/>
      <c r="L281" s="10"/>
      <c r="M281" s="10"/>
      <c r="N281" s="28"/>
      <c r="O281" s="11"/>
    </row>
    <row r="282" spans="1:15" ht="13.5" x14ac:dyDescent="0.35">
      <c r="A282" s="21"/>
      <c r="B282" s="25"/>
      <c r="C282" s="49"/>
      <c r="D282" s="50"/>
      <c r="E282" s="13"/>
      <c r="F282" s="13"/>
      <c r="G282" s="14"/>
      <c r="H282" s="8"/>
      <c r="I282" s="9"/>
      <c r="J282" s="12"/>
      <c r="K282" s="10"/>
      <c r="L282" s="10"/>
      <c r="M282" s="10"/>
      <c r="N282" s="28"/>
      <c r="O282" s="11"/>
    </row>
    <row r="283" spans="1:15" ht="13.5" thickBot="1" x14ac:dyDescent="0.3">
      <c r="A283" s="245" t="s">
        <v>12</v>
      </c>
      <c r="B283" s="246"/>
      <c r="C283" s="246"/>
      <c r="D283" s="246"/>
      <c r="E283" s="246"/>
      <c r="F283" s="247"/>
      <c r="G283" s="32">
        <f>SUM(G276:G281)</f>
        <v>107000000</v>
      </c>
      <c r="H283" s="33" t="s">
        <v>19</v>
      </c>
      <c r="I283" s="34"/>
      <c r="J283" s="32">
        <f>SUM(J276:J281)</f>
        <v>100</v>
      </c>
      <c r="K283" s="36"/>
      <c r="L283" s="36"/>
      <c r="M283" s="37">
        <f>SUM(M276:M282)</f>
        <v>0</v>
      </c>
      <c r="N283" s="44">
        <f>SUM(N277:N282)</f>
        <v>0</v>
      </c>
      <c r="O283" s="38">
        <f>SUM(O277:O282)</f>
        <v>0</v>
      </c>
    </row>
    <row r="284" spans="1:15" ht="13.5" thickTop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3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95" t="s">
        <v>359</v>
      </c>
    </row>
    <row r="286" spans="1:15" ht="13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 t="s">
        <v>25</v>
      </c>
      <c r="N286" s="2"/>
      <c r="O286" s="2"/>
    </row>
    <row r="287" spans="1:15" ht="13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N287" s="2"/>
      <c r="O287" s="2"/>
    </row>
    <row r="288" spans="1:15" ht="13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N288" s="2"/>
      <c r="O288" s="2"/>
    </row>
    <row r="289" spans="1:15" ht="13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6" t="s">
        <v>71</v>
      </c>
      <c r="N289" s="2"/>
      <c r="O289" s="2"/>
    </row>
    <row r="290" spans="1:15" ht="13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 t="s">
        <v>159</v>
      </c>
      <c r="N290" s="2"/>
      <c r="O290" s="2"/>
    </row>
    <row r="291" spans="1:15" ht="13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N291" s="2"/>
      <c r="O291" s="2"/>
    </row>
    <row r="292" spans="1:15" ht="13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N292" s="2"/>
      <c r="O292" s="2"/>
    </row>
    <row r="293" spans="1:15" ht="13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N293" s="2"/>
      <c r="O293" s="2"/>
    </row>
    <row r="294" spans="1:15" ht="13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N294" s="2"/>
      <c r="O294" s="2"/>
    </row>
    <row r="295" spans="1:15" ht="13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N295" s="2"/>
      <c r="O295" s="2"/>
    </row>
    <row r="296" spans="1:15" ht="13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N296" s="2"/>
      <c r="O296" s="2"/>
    </row>
    <row r="297" spans="1:15" ht="13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N297" s="2"/>
      <c r="O297" s="2"/>
    </row>
    <row r="298" spans="1:15" ht="13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N298" s="2"/>
      <c r="O298" s="2"/>
    </row>
    <row r="299" spans="1:15" ht="13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N299" s="2"/>
      <c r="O299" s="2"/>
    </row>
    <row r="300" spans="1:15" ht="13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N300" s="2"/>
      <c r="O300" s="2"/>
    </row>
    <row r="301" spans="1:15" ht="13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N301" s="2"/>
      <c r="O301" s="2"/>
    </row>
    <row r="302" spans="1:15" ht="13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N302" s="2"/>
      <c r="O302" s="2"/>
    </row>
    <row r="303" spans="1:15" ht="13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N303" s="2"/>
      <c r="O303" s="2"/>
    </row>
    <row r="304" spans="1:15" ht="13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N304" s="2"/>
      <c r="O304" s="2"/>
    </row>
    <row r="305" spans="1:15" ht="13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N305" s="2"/>
      <c r="O305" s="2"/>
    </row>
    <row r="306" spans="1:15" ht="13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N306" s="2"/>
      <c r="O306" s="2"/>
    </row>
    <row r="307" spans="1:15" ht="13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N307" s="2"/>
      <c r="O307" s="2"/>
    </row>
    <row r="308" spans="1:15" ht="13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N308" s="2"/>
      <c r="O308" s="2"/>
    </row>
    <row r="309" spans="1:15" ht="13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N309" s="2"/>
      <c r="O309" s="2"/>
    </row>
    <row r="310" spans="1:15" ht="13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N310" s="2"/>
      <c r="O310" s="2"/>
    </row>
    <row r="311" spans="1:15" ht="13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N311" s="2"/>
      <c r="O311" s="2"/>
    </row>
    <row r="312" spans="1:15" ht="13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N312" s="2"/>
      <c r="O312" s="2"/>
    </row>
    <row r="313" spans="1:15" ht="13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N313" s="2"/>
      <c r="O313" s="2"/>
    </row>
    <row r="314" spans="1:15" ht="13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N314" s="2"/>
      <c r="O314" s="2"/>
    </row>
    <row r="315" spans="1:15" ht="13" x14ac:dyDescent="0.3">
      <c r="A315" s="23" t="s">
        <v>0</v>
      </c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3" x14ac:dyDescent="0.3">
      <c r="A316" s="1" t="s">
        <v>1</v>
      </c>
      <c r="B316" s="67"/>
      <c r="C316" s="68"/>
      <c r="D316" s="54"/>
    </row>
    <row r="317" spans="1:15" ht="17" x14ac:dyDescent="0.5">
      <c r="A317" s="271" t="s">
        <v>2</v>
      </c>
      <c r="B317" s="271"/>
      <c r="C317" s="271"/>
      <c r="D317" s="271"/>
      <c r="E317" s="271"/>
      <c r="F317" s="271"/>
      <c r="G317" s="271"/>
      <c r="H317" s="271"/>
      <c r="I317" s="271"/>
      <c r="J317" s="271"/>
      <c r="K317" s="271"/>
      <c r="L317" s="271"/>
      <c r="M317" s="271"/>
      <c r="N317" s="271"/>
      <c r="O317" s="271"/>
    </row>
    <row r="318" spans="1:15" ht="17" x14ac:dyDescent="0.5">
      <c r="A318" s="279" t="s">
        <v>46</v>
      </c>
      <c r="B318" s="279"/>
      <c r="C318" s="279"/>
      <c r="D318" s="279"/>
      <c r="E318" s="279"/>
      <c r="F318" s="279"/>
      <c r="G318" s="279"/>
      <c r="H318" s="279"/>
      <c r="I318" s="279"/>
      <c r="J318" s="279"/>
      <c r="K318" s="279"/>
      <c r="L318" s="279"/>
      <c r="M318" s="279"/>
      <c r="N318" s="279"/>
      <c r="O318" s="279"/>
    </row>
    <row r="319" spans="1:15" ht="17" x14ac:dyDescent="0.5">
      <c r="A319" s="279" t="s">
        <v>198</v>
      </c>
      <c r="B319" s="279"/>
      <c r="C319" s="279"/>
      <c r="D319" s="279"/>
      <c r="E319" s="279"/>
      <c r="F319" s="279"/>
      <c r="G319" s="279"/>
      <c r="H319" s="279"/>
      <c r="I319" s="279"/>
      <c r="J319" s="279"/>
      <c r="K319" s="279"/>
      <c r="L319" s="279"/>
      <c r="M319" s="279"/>
      <c r="N319" s="279"/>
      <c r="O319" s="279"/>
    </row>
    <row r="320" spans="1:15" ht="13" x14ac:dyDescent="0.3">
      <c r="A320" s="3" t="s">
        <v>60</v>
      </c>
      <c r="B320" s="3"/>
      <c r="C320" s="3"/>
      <c r="D320" s="3" t="s">
        <v>68</v>
      </c>
      <c r="E320" s="2"/>
      <c r="F320" s="69"/>
      <c r="G320" s="69"/>
      <c r="H320" s="69"/>
      <c r="I320" s="69"/>
      <c r="J320" s="69"/>
      <c r="K320" s="69"/>
      <c r="L320" s="69"/>
      <c r="M320" s="2"/>
      <c r="N320" s="2"/>
      <c r="O320" s="2"/>
    </row>
    <row r="321" spans="1:15" ht="13" x14ac:dyDescent="0.3">
      <c r="A321" s="3" t="s">
        <v>87</v>
      </c>
      <c r="B321" s="3"/>
      <c r="C321" s="3"/>
      <c r="D321" s="22" t="s">
        <v>116</v>
      </c>
      <c r="E321" s="7"/>
      <c r="F321" s="22"/>
      <c r="G321" s="22"/>
      <c r="H321" s="22"/>
      <c r="I321" s="22"/>
      <c r="J321" s="22"/>
      <c r="K321" s="70"/>
      <c r="L321" s="22"/>
      <c r="M321" s="22"/>
      <c r="N321" s="22"/>
      <c r="O321" s="22"/>
    </row>
    <row r="322" spans="1:15" ht="14" thickBot="1" x14ac:dyDescent="0.4">
      <c r="A322" s="3" t="s">
        <v>61</v>
      </c>
      <c r="B322" s="3"/>
      <c r="C322" s="3"/>
      <c r="D322" s="3" t="s">
        <v>24</v>
      </c>
      <c r="E322" s="2"/>
      <c r="F322" s="2"/>
      <c r="G322" s="2"/>
      <c r="H322" s="2"/>
      <c r="I322" s="2"/>
      <c r="J322" s="2"/>
      <c r="K322" s="2"/>
      <c r="L322" s="253" t="str">
        <f>K.Keuangan!L9</f>
        <v>Keadaan Bulan :  Januari 2022</v>
      </c>
      <c r="M322" s="253"/>
      <c r="N322" s="253"/>
      <c r="O322" s="253"/>
    </row>
    <row r="323" spans="1:15" ht="13.5" thickTop="1" x14ac:dyDescent="0.3">
      <c r="A323" s="254" t="s">
        <v>3</v>
      </c>
      <c r="B323" s="257" t="s">
        <v>4</v>
      </c>
      <c r="C323" s="258"/>
      <c r="D323" s="259"/>
      <c r="E323" s="266" t="s">
        <v>5</v>
      </c>
      <c r="F323" s="267"/>
      <c r="G323" s="268" t="s">
        <v>62</v>
      </c>
      <c r="H323" s="268" t="s">
        <v>63</v>
      </c>
      <c r="I323" s="268" t="s">
        <v>6</v>
      </c>
      <c r="J323" s="268" t="s">
        <v>64</v>
      </c>
      <c r="K323" s="272" t="s">
        <v>48</v>
      </c>
      <c r="L323" s="273"/>
      <c r="M323" s="266" t="s">
        <v>65</v>
      </c>
      <c r="N323" s="274"/>
      <c r="O323" s="275"/>
    </row>
    <row r="324" spans="1:15" ht="13" x14ac:dyDescent="0.3">
      <c r="A324" s="255"/>
      <c r="B324" s="260"/>
      <c r="C324" s="261"/>
      <c r="D324" s="262"/>
      <c r="E324" s="276" t="s">
        <v>7</v>
      </c>
      <c r="F324" s="276" t="s">
        <v>8</v>
      </c>
      <c r="G324" s="269"/>
      <c r="H324" s="269"/>
      <c r="I324" s="269"/>
      <c r="J324" s="269"/>
      <c r="K324" s="276" t="s">
        <v>47</v>
      </c>
      <c r="L324" s="276" t="s">
        <v>9</v>
      </c>
      <c r="M324" s="276" t="s">
        <v>66</v>
      </c>
      <c r="N324" s="277" t="s">
        <v>9</v>
      </c>
      <c r="O324" s="278"/>
    </row>
    <row r="325" spans="1:15" ht="13" x14ac:dyDescent="0.3">
      <c r="A325" s="256"/>
      <c r="B325" s="263"/>
      <c r="C325" s="264"/>
      <c r="D325" s="265"/>
      <c r="E325" s="270"/>
      <c r="F325" s="270"/>
      <c r="G325" s="270"/>
      <c r="H325" s="270"/>
      <c r="I325" s="270"/>
      <c r="J325" s="270"/>
      <c r="K325" s="270"/>
      <c r="L325" s="270"/>
      <c r="M325" s="270"/>
      <c r="N325" s="4" t="s">
        <v>10</v>
      </c>
      <c r="O325" s="5" t="s">
        <v>11</v>
      </c>
    </row>
    <row r="326" spans="1:15" ht="13" x14ac:dyDescent="0.3">
      <c r="A326" s="18" t="s">
        <v>43</v>
      </c>
      <c r="B326" s="250" t="s">
        <v>44</v>
      </c>
      <c r="C326" s="251"/>
      <c r="D326" s="252"/>
      <c r="E326" s="16" t="s">
        <v>45</v>
      </c>
      <c r="F326" s="16" t="s">
        <v>39</v>
      </c>
      <c r="G326" s="16" t="s">
        <v>40</v>
      </c>
      <c r="H326" s="16" t="s">
        <v>33</v>
      </c>
      <c r="I326" s="16" t="s">
        <v>41</v>
      </c>
      <c r="J326" s="16" t="s">
        <v>42</v>
      </c>
      <c r="K326" s="16" t="s">
        <v>34</v>
      </c>
      <c r="L326" s="16" t="s">
        <v>35</v>
      </c>
      <c r="M326" s="16" t="s">
        <v>36</v>
      </c>
      <c r="N326" s="16" t="s">
        <v>37</v>
      </c>
      <c r="O326" s="17" t="s">
        <v>38</v>
      </c>
    </row>
    <row r="327" spans="1:15" ht="13.5" x14ac:dyDescent="0.35">
      <c r="A327" s="21">
        <v>1</v>
      </c>
      <c r="B327" s="24" t="s">
        <v>216</v>
      </c>
      <c r="C327" s="29"/>
      <c r="D327" s="30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40"/>
    </row>
    <row r="328" spans="1:15" ht="13" x14ac:dyDescent="0.3">
      <c r="A328" s="41"/>
      <c r="B328" s="25">
        <v>1</v>
      </c>
      <c r="C328" s="281" t="s">
        <v>217</v>
      </c>
      <c r="D328" s="24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40"/>
    </row>
    <row r="329" spans="1:15" ht="13" x14ac:dyDescent="0.3">
      <c r="A329" s="41"/>
      <c r="B329" s="25"/>
      <c r="C329" s="248" t="s">
        <v>218</v>
      </c>
      <c r="D329" s="249"/>
      <c r="E329" s="39"/>
      <c r="F329" s="39"/>
      <c r="G329" s="131">
        <v>520000</v>
      </c>
      <c r="H329" s="8"/>
      <c r="I329" s="9"/>
      <c r="J329" s="12">
        <f>G329/G337*100</f>
        <v>3.9215686274509802</v>
      </c>
      <c r="K329" s="10">
        <v>0</v>
      </c>
      <c r="L329" s="10">
        <f>ROUND(N329/G329*100,0)</f>
        <v>0</v>
      </c>
      <c r="M329" s="10">
        <f>J329*K329/100</f>
        <v>0</v>
      </c>
      <c r="N329" s="28">
        <v>0</v>
      </c>
      <c r="O329" s="11">
        <f>J329*L329/100</f>
        <v>0</v>
      </c>
    </row>
    <row r="330" spans="1:15" ht="13" x14ac:dyDescent="0.3">
      <c r="A330" s="41"/>
      <c r="B330" s="25"/>
      <c r="C330" s="248" t="s">
        <v>219</v>
      </c>
      <c r="D330" s="249"/>
      <c r="E330" s="39"/>
      <c r="F330" s="39"/>
      <c r="G330" s="131">
        <v>3000000</v>
      </c>
      <c r="H330" s="39"/>
      <c r="I330" s="39"/>
      <c r="J330" s="12">
        <f>G330/G337*100</f>
        <v>22.624434389140273</v>
      </c>
      <c r="K330" s="10">
        <v>0</v>
      </c>
      <c r="L330" s="10">
        <f>ROUND(N330/G330*100,0)</f>
        <v>0</v>
      </c>
      <c r="M330" s="10">
        <f>J330*K330/100</f>
        <v>0</v>
      </c>
      <c r="N330" s="28">
        <v>0</v>
      </c>
      <c r="O330" s="11">
        <f>J330*L330/100</f>
        <v>0</v>
      </c>
    </row>
    <row r="331" spans="1:15" ht="13" x14ac:dyDescent="0.3">
      <c r="A331" s="41"/>
      <c r="B331" s="43">
        <v>2</v>
      </c>
      <c r="C331" s="248" t="s">
        <v>220</v>
      </c>
      <c r="D331" s="249"/>
      <c r="E331" s="39"/>
      <c r="F331" s="39"/>
      <c r="G331" s="14"/>
      <c r="H331" s="8"/>
      <c r="I331" s="9"/>
      <c r="J331" s="12"/>
      <c r="K331" s="10"/>
      <c r="L331" s="10"/>
      <c r="M331" s="10"/>
      <c r="N331" s="28"/>
      <c r="O331" s="11"/>
    </row>
    <row r="332" spans="1:15" ht="13.5" x14ac:dyDescent="0.35">
      <c r="A332" s="21"/>
      <c r="B332" s="24"/>
      <c r="C332" s="129" t="s">
        <v>221</v>
      </c>
      <c r="D332" s="30"/>
      <c r="E332" s="13"/>
      <c r="F332" s="13"/>
      <c r="G332" s="14">
        <v>2240000</v>
      </c>
      <c r="H332" s="8"/>
      <c r="I332" s="9"/>
      <c r="J332" s="12">
        <f>G332/G337*100</f>
        <v>16.89291101055807</v>
      </c>
      <c r="K332" s="10">
        <v>0</v>
      </c>
      <c r="L332" s="10">
        <f>ROUND(N332/G332*100,0)</f>
        <v>0</v>
      </c>
      <c r="M332" s="10">
        <f>J332*K332/100</f>
        <v>0</v>
      </c>
      <c r="N332" s="28">
        <v>0</v>
      </c>
      <c r="O332" s="11">
        <f>J332*L332/100</f>
        <v>0</v>
      </c>
    </row>
    <row r="333" spans="1:15" ht="13.5" x14ac:dyDescent="0.35">
      <c r="A333" s="21"/>
      <c r="B333" s="25">
        <v>3</v>
      </c>
      <c r="C333" s="49" t="s">
        <v>222</v>
      </c>
      <c r="D333" s="65"/>
      <c r="E333" s="13"/>
      <c r="F333" s="13"/>
      <c r="G333" s="14">
        <v>7500000</v>
      </c>
      <c r="H333" s="8"/>
      <c r="I333" s="9"/>
      <c r="J333" s="12">
        <f>G333/G337*100</f>
        <v>56.561085972850677</v>
      </c>
      <c r="K333" s="10">
        <v>0</v>
      </c>
      <c r="L333" s="10">
        <f>ROUND(N333/G333*100,0)</f>
        <v>0</v>
      </c>
      <c r="M333" s="10">
        <f>J333*K333/100</f>
        <v>0</v>
      </c>
      <c r="N333" s="28">
        <v>0</v>
      </c>
      <c r="O333" s="11">
        <f>J333*L333/100</f>
        <v>0</v>
      </c>
    </row>
    <row r="334" spans="1:15" ht="13.5" x14ac:dyDescent="0.35">
      <c r="A334" s="21"/>
      <c r="B334" s="42"/>
      <c r="C334" s="124" t="s">
        <v>117</v>
      </c>
      <c r="D334" s="65"/>
      <c r="E334" s="13"/>
      <c r="F334" s="13"/>
      <c r="G334" s="14"/>
      <c r="H334" s="8"/>
      <c r="I334" s="9"/>
      <c r="J334" s="10"/>
      <c r="K334" s="10"/>
      <c r="L334" s="10"/>
      <c r="M334" s="10"/>
      <c r="N334" s="28"/>
      <c r="O334" s="11"/>
    </row>
    <row r="335" spans="1:15" ht="13.5" x14ac:dyDescent="0.35">
      <c r="A335" s="21"/>
      <c r="B335" s="42"/>
      <c r="C335" s="127"/>
      <c r="D335" s="128"/>
      <c r="E335" s="13"/>
      <c r="F335" s="13"/>
      <c r="G335" s="14"/>
      <c r="H335" s="8"/>
      <c r="I335" s="9"/>
      <c r="J335" s="10"/>
      <c r="K335" s="10"/>
      <c r="L335" s="10"/>
      <c r="M335" s="10"/>
      <c r="N335" s="28"/>
      <c r="O335" s="11"/>
    </row>
    <row r="336" spans="1:15" ht="13.5" x14ac:dyDescent="0.35">
      <c r="A336" s="21"/>
      <c r="B336" s="25"/>
      <c r="C336" s="49"/>
      <c r="D336" s="50"/>
      <c r="E336" s="13"/>
      <c r="F336" s="13"/>
      <c r="G336" s="14"/>
      <c r="H336" s="8"/>
      <c r="I336" s="9"/>
      <c r="J336" s="12"/>
      <c r="K336" s="10"/>
      <c r="L336" s="10"/>
      <c r="M336" s="10"/>
      <c r="N336" s="28"/>
      <c r="O336" s="11"/>
    </row>
    <row r="337" spans="1:15" ht="13.5" thickBot="1" x14ac:dyDescent="0.3">
      <c r="A337" s="245" t="s">
        <v>12</v>
      </c>
      <c r="B337" s="246"/>
      <c r="C337" s="246"/>
      <c r="D337" s="246"/>
      <c r="E337" s="246"/>
      <c r="F337" s="247"/>
      <c r="G337" s="32">
        <f>SUM(G328:G335)</f>
        <v>13260000</v>
      </c>
      <c r="H337" s="33" t="s">
        <v>19</v>
      </c>
      <c r="I337" s="34"/>
      <c r="J337" s="32">
        <f>SUM(J329:J335)</f>
        <v>100</v>
      </c>
      <c r="K337" s="36"/>
      <c r="L337" s="36"/>
      <c r="M337" s="37">
        <f>SUM(M329:M336)</f>
        <v>0</v>
      </c>
      <c r="N337" s="44">
        <f>SUM(N332:N336)</f>
        <v>0</v>
      </c>
      <c r="O337" s="38">
        <f>SUM(O332:O336)</f>
        <v>0</v>
      </c>
    </row>
    <row r="338" spans="1:15" ht="13.5" thickTop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3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27" t="s">
        <v>359</v>
      </c>
    </row>
    <row r="340" spans="1:15" ht="13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 t="s">
        <v>25</v>
      </c>
      <c r="N340" s="2"/>
      <c r="O340" s="2"/>
    </row>
    <row r="341" spans="1:15" ht="13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N341" s="2"/>
      <c r="O341" s="2"/>
    </row>
    <row r="342" spans="1:15" ht="13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N342" s="2"/>
      <c r="O342" s="2"/>
    </row>
    <row r="343" spans="1:15" ht="13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6" t="s">
        <v>71</v>
      </c>
      <c r="N343" s="2"/>
      <c r="O343" s="2"/>
    </row>
    <row r="344" spans="1:15" ht="13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 t="s">
        <v>159</v>
      </c>
      <c r="N344" s="2"/>
      <c r="O344" s="2"/>
    </row>
    <row r="345" spans="1:15" ht="13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N345" s="2"/>
      <c r="O345" s="2"/>
    </row>
    <row r="346" spans="1:15" ht="13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N346" s="2"/>
      <c r="O346" s="2"/>
    </row>
    <row r="347" spans="1:15" ht="13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N347" s="2"/>
      <c r="O347" s="2"/>
    </row>
    <row r="348" spans="1:15" ht="13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N348" s="2"/>
      <c r="O348" s="2"/>
    </row>
    <row r="349" spans="1:15" ht="13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N349" s="2"/>
      <c r="O349" s="2"/>
    </row>
    <row r="350" spans="1:15" ht="13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N350" s="2"/>
      <c r="O350" s="2"/>
    </row>
    <row r="351" spans="1:15" ht="13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N351" s="2"/>
      <c r="O351" s="2"/>
    </row>
    <row r="352" spans="1:15" ht="13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N352" s="2"/>
      <c r="O352" s="2"/>
    </row>
    <row r="353" spans="1:15" ht="13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N353" s="2"/>
      <c r="O353" s="2"/>
    </row>
    <row r="354" spans="1:15" ht="13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N354" s="2"/>
      <c r="O354" s="2"/>
    </row>
    <row r="355" spans="1:15" ht="13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N355" s="2"/>
      <c r="O355" s="2"/>
    </row>
    <row r="356" spans="1:15" ht="13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N356" s="2"/>
      <c r="O356" s="2"/>
    </row>
    <row r="357" spans="1:15" ht="13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N357" s="2"/>
      <c r="O357" s="2"/>
    </row>
    <row r="358" spans="1:15" ht="13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N358" s="2"/>
      <c r="O358" s="2"/>
    </row>
    <row r="359" spans="1:15" ht="13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N359" s="2"/>
      <c r="O359" s="2"/>
    </row>
    <row r="360" spans="1:15" ht="13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N360" s="2"/>
      <c r="O360" s="2"/>
    </row>
    <row r="361" spans="1:15" ht="13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N361" s="2"/>
      <c r="O361" s="2"/>
    </row>
    <row r="362" spans="1:15" ht="13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N362" s="2"/>
      <c r="O362" s="2"/>
    </row>
    <row r="363" spans="1:15" ht="13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N363" s="2"/>
      <c r="O363" s="2"/>
    </row>
    <row r="364" spans="1:15" ht="13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N364" s="2"/>
      <c r="O364" s="2"/>
    </row>
    <row r="365" spans="1:15" ht="13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N365" s="2"/>
      <c r="O365" s="2"/>
    </row>
    <row r="366" spans="1:15" ht="13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N366" s="2"/>
      <c r="O366" s="2"/>
    </row>
    <row r="367" spans="1:15" ht="13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N367" s="2"/>
      <c r="O367" s="2"/>
    </row>
    <row r="368" spans="1:15" ht="13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N368" s="2"/>
      <c r="O368" s="2"/>
    </row>
    <row r="369" spans="1:15" ht="13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N369" s="2"/>
      <c r="O369" s="2"/>
    </row>
    <row r="370" spans="1:15" ht="13" x14ac:dyDescent="0.3">
      <c r="A370" s="23" t="s">
        <v>0</v>
      </c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3" x14ac:dyDescent="0.3">
      <c r="A371" s="1" t="s">
        <v>1</v>
      </c>
      <c r="B371" s="67"/>
      <c r="C371" s="68"/>
      <c r="D371" s="54"/>
    </row>
    <row r="372" spans="1:15" ht="17" x14ac:dyDescent="0.5">
      <c r="A372" s="271" t="s">
        <v>2</v>
      </c>
      <c r="B372" s="271"/>
      <c r="C372" s="271"/>
      <c r="D372" s="271"/>
      <c r="E372" s="271"/>
      <c r="F372" s="271"/>
      <c r="G372" s="271"/>
      <c r="H372" s="271"/>
      <c r="I372" s="271"/>
      <c r="J372" s="271"/>
      <c r="K372" s="271"/>
      <c r="L372" s="271"/>
      <c r="M372" s="271"/>
      <c r="N372" s="271"/>
      <c r="O372" s="271"/>
    </row>
    <row r="373" spans="1:15" ht="17" x14ac:dyDescent="0.5">
      <c r="A373" s="279" t="s">
        <v>46</v>
      </c>
      <c r="B373" s="279"/>
      <c r="C373" s="279"/>
      <c r="D373" s="279"/>
      <c r="E373" s="279"/>
      <c r="F373" s="279"/>
      <c r="G373" s="279"/>
      <c r="H373" s="279"/>
      <c r="I373" s="279"/>
      <c r="J373" s="279"/>
      <c r="K373" s="279"/>
      <c r="L373" s="279"/>
      <c r="M373" s="279"/>
      <c r="N373" s="279"/>
      <c r="O373" s="279"/>
    </row>
    <row r="374" spans="1:15" ht="17" x14ac:dyDescent="0.5">
      <c r="A374" s="279" t="s">
        <v>198</v>
      </c>
      <c r="B374" s="279"/>
      <c r="C374" s="279"/>
      <c r="D374" s="279"/>
      <c r="E374" s="279"/>
      <c r="F374" s="279"/>
      <c r="G374" s="279"/>
      <c r="H374" s="279"/>
      <c r="I374" s="279"/>
      <c r="J374" s="279"/>
      <c r="K374" s="279"/>
      <c r="L374" s="279"/>
      <c r="M374" s="279"/>
      <c r="N374" s="279"/>
      <c r="O374" s="279"/>
    </row>
    <row r="375" spans="1:15" ht="13" x14ac:dyDescent="0.3">
      <c r="A375" s="3" t="s">
        <v>60</v>
      </c>
      <c r="B375" s="3"/>
      <c r="C375" s="3"/>
      <c r="D375" s="3" t="s">
        <v>68</v>
      </c>
      <c r="E375" s="2"/>
      <c r="F375" s="69"/>
      <c r="G375" s="69"/>
      <c r="H375" s="69"/>
      <c r="I375" s="69"/>
      <c r="J375" s="69"/>
      <c r="K375" s="69"/>
      <c r="L375" s="69"/>
      <c r="M375" s="2"/>
      <c r="N375" s="2"/>
      <c r="O375" s="2"/>
    </row>
    <row r="376" spans="1:15" ht="13" x14ac:dyDescent="0.3">
      <c r="A376" s="3" t="s">
        <v>87</v>
      </c>
      <c r="B376" s="3"/>
      <c r="C376" s="3"/>
      <c r="D376" s="22" t="s">
        <v>118</v>
      </c>
      <c r="E376" s="7"/>
      <c r="F376" s="22"/>
      <c r="G376" s="22"/>
      <c r="H376" s="22"/>
      <c r="I376" s="22"/>
      <c r="J376" s="22"/>
      <c r="K376" s="70"/>
      <c r="L376" s="22"/>
      <c r="M376" s="22"/>
      <c r="N376" s="22"/>
      <c r="O376" s="22"/>
    </row>
    <row r="377" spans="1:15" ht="14" thickBot="1" x14ac:dyDescent="0.4">
      <c r="A377" s="3" t="s">
        <v>61</v>
      </c>
      <c r="B377" s="3"/>
      <c r="C377" s="3"/>
      <c r="D377" s="3" t="s">
        <v>24</v>
      </c>
      <c r="E377" s="2"/>
      <c r="F377" s="2"/>
      <c r="G377" s="2"/>
      <c r="H377" s="2"/>
      <c r="I377" s="2"/>
      <c r="J377" s="2"/>
      <c r="K377" s="2"/>
      <c r="L377" s="253" t="str">
        <f>K.Keuangan!L9</f>
        <v>Keadaan Bulan :  Januari 2022</v>
      </c>
      <c r="M377" s="253"/>
      <c r="N377" s="253"/>
      <c r="O377" s="253"/>
    </row>
    <row r="378" spans="1:15" ht="13.5" thickTop="1" x14ac:dyDescent="0.3">
      <c r="A378" s="254" t="s">
        <v>3</v>
      </c>
      <c r="B378" s="257" t="s">
        <v>4</v>
      </c>
      <c r="C378" s="258"/>
      <c r="D378" s="259"/>
      <c r="E378" s="266" t="s">
        <v>5</v>
      </c>
      <c r="F378" s="267"/>
      <c r="G378" s="268" t="s">
        <v>62</v>
      </c>
      <c r="H378" s="268" t="s">
        <v>63</v>
      </c>
      <c r="I378" s="268" t="s">
        <v>6</v>
      </c>
      <c r="J378" s="268" t="s">
        <v>64</v>
      </c>
      <c r="K378" s="272" t="s">
        <v>48</v>
      </c>
      <c r="L378" s="273"/>
      <c r="M378" s="266" t="s">
        <v>65</v>
      </c>
      <c r="N378" s="274"/>
      <c r="O378" s="275"/>
    </row>
    <row r="379" spans="1:15" ht="13" x14ac:dyDescent="0.3">
      <c r="A379" s="255"/>
      <c r="B379" s="260"/>
      <c r="C379" s="261"/>
      <c r="D379" s="262"/>
      <c r="E379" s="276" t="s">
        <v>7</v>
      </c>
      <c r="F379" s="276" t="s">
        <v>8</v>
      </c>
      <c r="G379" s="269"/>
      <c r="H379" s="269"/>
      <c r="I379" s="269"/>
      <c r="J379" s="269"/>
      <c r="K379" s="276" t="s">
        <v>47</v>
      </c>
      <c r="L379" s="276" t="s">
        <v>9</v>
      </c>
      <c r="M379" s="276" t="s">
        <v>66</v>
      </c>
      <c r="N379" s="277" t="s">
        <v>9</v>
      </c>
      <c r="O379" s="278"/>
    </row>
    <row r="380" spans="1:15" ht="13" x14ac:dyDescent="0.3">
      <c r="A380" s="256"/>
      <c r="B380" s="263"/>
      <c r="C380" s="264"/>
      <c r="D380" s="265"/>
      <c r="E380" s="270"/>
      <c r="F380" s="270"/>
      <c r="G380" s="270"/>
      <c r="H380" s="270"/>
      <c r="I380" s="270"/>
      <c r="J380" s="270"/>
      <c r="K380" s="270"/>
      <c r="L380" s="270"/>
      <c r="M380" s="270"/>
      <c r="N380" s="4" t="s">
        <v>10</v>
      </c>
      <c r="O380" s="5" t="s">
        <v>11</v>
      </c>
    </row>
    <row r="381" spans="1:15" ht="13" x14ac:dyDescent="0.3">
      <c r="A381" s="18" t="s">
        <v>43</v>
      </c>
      <c r="B381" s="250" t="s">
        <v>44</v>
      </c>
      <c r="C381" s="251"/>
      <c r="D381" s="252"/>
      <c r="E381" s="16" t="s">
        <v>45</v>
      </c>
      <c r="F381" s="16" t="s">
        <v>39</v>
      </c>
      <c r="G381" s="16" t="s">
        <v>40</v>
      </c>
      <c r="H381" s="16" t="s">
        <v>33</v>
      </c>
      <c r="I381" s="16" t="s">
        <v>41</v>
      </c>
      <c r="J381" s="16" t="s">
        <v>42</v>
      </c>
      <c r="K381" s="16" t="s">
        <v>34</v>
      </c>
      <c r="L381" s="16" t="s">
        <v>35</v>
      </c>
      <c r="M381" s="16" t="s">
        <v>36</v>
      </c>
      <c r="N381" s="16" t="s">
        <v>37</v>
      </c>
      <c r="O381" s="17" t="s">
        <v>38</v>
      </c>
    </row>
    <row r="382" spans="1:15" ht="13.5" x14ac:dyDescent="0.35">
      <c r="A382" s="21">
        <v>1</v>
      </c>
      <c r="B382" s="24" t="s">
        <v>216</v>
      </c>
      <c r="C382" s="29"/>
      <c r="D382" s="30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40"/>
    </row>
    <row r="383" spans="1:15" ht="13" x14ac:dyDescent="0.3">
      <c r="A383" s="41"/>
      <c r="B383" s="25">
        <v>1</v>
      </c>
      <c r="C383" s="281" t="s">
        <v>119</v>
      </c>
      <c r="D383" s="24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40"/>
    </row>
    <row r="384" spans="1:15" ht="13" x14ac:dyDescent="0.3">
      <c r="A384" s="41"/>
      <c r="B384" s="25"/>
      <c r="C384" s="248" t="s">
        <v>223</v>
      </c>
      <c r="D384" s="249"/>
      <c r="E384" s="39"/>
      <c r="F384" s="39"/>
      <c r="G384" s="131">
        <v>30965000</v>
      </c>
      <c r="H384" s="8"/>
      <c r="I384" s="9"/>
      <c r="J384" s="12">
        <f>G384/G398*100</f>
        <v>28.204871295064944</v>
      </c>
      <c r="K384" s="10">
        <v>0</v>
      </c>
      <c r="L384" s="10">
        <f>ROUND(N384/G384*100,0)</f>
        <v>0</v>
      </c>
      <c r="M384" s="10">
        <f>J384*K384/100</f>
        <v>0</v>
      </c>
      <c r="N384" s="28">
        <v>0</v>
      </c>
      <c r="O384" s="11">
        <f>J384*L384/100</f>
        <v>0</v>
      </c>
    </row>
    <row r="385" spans="1:15" ht="13" x14ac:dyDescent="0.3">
      <c r="A385" s="41"/>
      <c r="B385" s="43">
        <v>2</v>
      </c>
      <c r="C385" s="248" t="s">
        <v>224</v>
      </c>
      <c r="D385" s="249"/>
      <c r="E385" s="39"/>
      <c r="F385" s="39"/>
      <c r="G385" s="14"/>
      <c r="H385" s="8"/>
      <c r="I385" s="9"/>
      <c r="J385" s="12"/>
      <c r="K385" s="10"/>
      <c r="L385" s="10"/>
      <c r="M385" s="10"/>
      <c r="N385" s="28"/>
      <c r="O385" s="11"/>
    </row>
    <row r="386" spans="1:15" ht="13.5" x14ac:dyDescent="0.35">
      <c r="A386" s="21"/>
      <c r="B386" s="24"/>
      <c r="C386" s="129" t="s">
        <v>120</v>
      </c>
      <c r="D386" s="30"/>
      <c r="E386" s="13"/>
      <c r="F386" s="13"/>
      <c r="G386" s="14">
        <v>52420000</v>
      </c>
      <c r="H386" s="8"/>
      <c r="I386" s="9"/>
      <c r="J386" s="12">
        <f>G386/G398*100</f>
        <v>47.747435920791361</v>
      </c>
      <c r="K386" s="10">
        <v>0</v>
      </c>
      <c r="L386" s="10">
        <f>ROUND(N386/G386*100,0)</f>
        <v>0</v>
      </c>
      <c r="M386" s="10">
        <f>J386*K386/100</f>
        <v>0</v>
      </c>
      <c r="N386" s="28">
        <v>0</v>
      </c>
      <c r="O386" s="11">
        <f>J386*L386/100</f>
        <v>0</v>
      </c>
    </row>
    <row r="387" spans="1:15" ht="13.5" x14ac:dyDescent="0.35">
      <c r="A387" s="21"/>
      <c r="B387" s="25">
        <v>3</v>
      </c>
      <c r="C387" s="49" t="s">
        <v>225</v>
      </c>
      <c r="D387" s="65"/>
      <c r="E387" s="13"/>
      <c r="F387" s="13"/>
      <c r="H387" s="8"/>
      <c r="I387" s="9"/>
      <c r="J387" s="12"/>
      <c r="K387" s="10"/>
      <c r="L387" s="10"/>
      <c r="M387" s="10"/>
      <c r="N387" s="28"/>
      <c r="O387" s="11"/>
    </row>
    <row r="388" spans="1:15" ht="13.5" x14ac:dyDescent="0.35">
      <c r="A388" s="21"/>
      <c r="B388" s="42"/>
      <c r="C388" s="124" t="s">
        <v>226</v>
      </c>
      <c r="D388" s="65"/>
      <c r="E388" s="13"/>
      <c r="F388" s="13"/>
      <c r="G388" s="14">
        <v>2500000</v>
      </c>
      <c r="H388" s="8"/>
      <c r="I388" s="9"/>
      <c r="J388" s="12">
        <f>G388/G398*100</f>
        <v>2.2771573789007706</v>
      </c>
      <c r="K388" s="10">
        <v>0</v>
      </c>
      <c r="L388" s="10">
        <f>ROUND(N388/G388*100,0)</f>
        <v>0</v>
      </c>
      <c r="M388" s="10">
        <f>J388*K388/100</f>
        <v>0</v>
      </c>
      <c r="N388" s="28">
        <v>0</v>
      </c>
      <c r="O388" s="11">
        <f>J388*L388/100</f>
        <v>0</v>
      </c>
    </row>
    <row r="389" spans="1:15" ht="13.5" x14ac:dyDescent="0.35">
      <c r="A389" s="21"/>
      <c r="B389" s="43">
        <v>4</v>
      </c>
      <c r="C389" s="124" t="s">
        <v>227</v>
      </c>
      <c r="D389" s="65"/>
      <c r="E389" s="13"/>
      <c r="F389" s="13"/>
      <c r="G389" s="14"/>
      <c r="H389" s="8"/>
      <c r="I389" s="9"/>
      <c r="J389" s="10"/>
      <c r="K389" s="10"/>
      <c r="L389" s="10"/>
      <c r="M389" s="10"/>
      <c r="N389" s="28"/>
      <c r="O389" s="11"/>
    </row>
    <row r="390" spans="1:15" ht="13.5" x14ac:dyDescent="0.35">
      <c r="A390" s="21"/>
      <c r="B390" s="42"/>
      <c r="C390" s="124" t="s">
        <v>228</v>
      </c>
      <c r="D390" s="65"/>
      <c r="E390" s="13"/>
      <c r="F390" s="13"/>
      <c r="G390" s="14">
        <v>3200000</v>
      </c>
      <c r="H390" s="8"/>
      <c r="I390" s="9"/>
      <c r="J390" s="12">
        <f>G390/G398*100</f>
        <v>2.9147614449929864</v>
      </c>
      <c r="K390" s="10">
        <v>0</v>
      </c>
      <c r="L390" s="10">
        <f>ROUND(N390/G390*100,0)</f>
        <v>0</v>
      </c>
      <c r="M390" s="10">
        <f>J390*K390/100</f>
        <v>0</v>
      </c>
      <c r="N390" s="28">
        <v>0</v>
      </c>
      <c r="O390" s="11">
        <f>J390*L390/100</f>
        <v>0</v>
      </c>
    </row>
    <row r="391" spans="1:15" ht="13.5" x14ac:dyDescent="0.35">
      <c r="A391" s="21"/>
      <c r="B391" s="43">
        <v>5</v>
      </c>
      <c r="C391" s="124" t="s">
        <v>229</v>
      </c>
      <c r="D391" s="65"/>
      <c r="E391" s="13"/>
      <c r="F391" s="13"/>
      <c r="G391" s="14"/>
      <c r="H391" s="8"/>
      <c r="I391" s="9"/>
      <c r="J391" s="10"/>
      <c r="K391" s="10"/>
      <c r="L391" s="10"/>
      <c r="M391" s="10"/>
      <c r="N391" s="28"/>
      <c r="O391" s="11"/>
    </row>
    <row r="392" spans="1:15" ht="13.5" x14ac:dyDescent="0.35">
      <c r="A392" s="21"/>
      <c r="B392" s="43"/>
      <c r="C392" s="124" t="s">
        <v>230</v>
      </c>
      <c r="D392" s="65"/>
      <c r="E392" s="13"/>
      <c r="F392" s="13"/>
      <c r="G392" s="14">
        <v>10000000</v>
      </c>
      <c r="H392" s="8"/>
      <c r="I392" s="9"/>
      <c r="J392" s="12">
        <f>G392/G398*100</f>
        <v>9.1086295156030825</v>
      </c>
      <c r="K392" s="10">
        <v>0</v>
      </c>
      <c r="L392" s="10">
        <f>ROUND(N392/G392*100,0)</f>
        <v>0</v>
      </c>
      <c r="M392" s="10">
        <f>J392*K392/100</f>
        <v>0</v>
      </c>
      <c r="N392" s="28">
        <v>0</v>
      </c>
      <c r="O392" s="11">
        <f>J392*L392/100</f>
        <v>0</v>
      </c>
    </row>
    <row r="393" spans="1:15" ht="13.5" x14ac:dyDescent="0.35">
      <c r="A393" s="21"/>
      <c r="B393" s="43">
        <v>6</v>
      </c>
      <c r="C393" s="124" t="s">
        <v>231</v>
      </c>
      <c r="D393" s="65"/>
      <c r="E393" s="13"/>
      <c r="F393" s="13"/>
      <c r="G393" s="14"/>
      <c r="H393" s="8"/>
      <c r="I393" s="9"/>
      <c r="J393" s="10"/>
      <c r="K393" s="10"/>
      <c r="L393" s="10"/>
      <c r="M393" s="10"/>
      <c r="N393" s="28"/>
      <c r="O393" s="11"/>
    </row>
    <row r="394" spans="1:15" ht="13.5" x14ac:dyDescent="0.35">
      <c r="A394" s="21"/>
      <c r="B394" s="42"/>
      <c r="C394" s="124" t="s">
        <v>232</v>
      </c>
      <c r="D394" s="65"/>
      <c r="E394" s="13"/>
      <c r="F394" s="13"/>
      <c r="G394" s="14">
        <v>10212000</v>
      </c>
      <c r="H394" s="8"/>
      <c r="I394" s="9"/>
      <c r="J394" s="12">
        <f>G394/G398*100</f>
        <v>9.3017324613338683</v>
      </c>
      <c r="K394" s="10">
        <v>0</v>
      </c>
      <c r="L394" s="10">
        <f>ROUND(N394/G394*100,0)</f>
        <v>0</v>
      </c>
      <c r="M394" s="10">
        <f>J394*K394/100</f>
        <v>0</v>
      </c>
      <c r="N394" s="28">
        <v>0</v>
      </c>
      <c r="O394" s="11">
        <f>J394*L394/100</f>
        <v>0</v>
      </c>
    </row>
    <row r="395" spans="1:15" ht="13.5" x14ac:dyDescent="0.35">
      <c r="A395" s="21"/>
      <c r="B395" s="43">
        <v>7</v>
      </c>
      <c r="C395" s="124" t="s">
        <v>233</v>
      </c>
      <c r="D395" s="65"/>
      <c r="E395" s="13"/>
      <c r="F395" s="13"/>
      <c r="G395" s="14"/>
      <c r="H395" s="8"/>
      <c r="I395" s="9"/>
      <c r="J395" s="10"/>
      <c r="K395" s="10"/>
      <c r="L395" s="10"/>
      <c r="M395" s="10"/>
      <c r="N395" s="28"/>
      <c r="O395" s="11"/>
    </row>
    <row r="396" spans="1:15" ht="13.5" x14ac:dyDescent="0.35">
      <c r="A396" s="21"/>
      <c r="B396" s="42"/>
      <c r="C396" s="129" t="s">
        <v>218</v>
      </c>
      <c r="D396" s="128"/>
      <c r="E396" s="13"/>
      <c r="F396" s="13"/>
      <c r="G396" s="14">
        <v>489000</v>
      </c>
      <c r="H396" s="8"/>
      <c r="I396" s="9"/>
      <c r="J396" s="12">
        <f>G396/G398*100</f>
        <v>0.44541198331299076</v>
      </c>
      <c r="K396" s="10">
        <v>0</v>
      </c>
      <c r="L396" s="10">
        <f>ROUND(N396/G396*100,0)</f>
        <v>0</v>
      </c>
      <c r="M396" s="10">
        <f>J396*K396/100</f>
        <v>0</v>
      </c>
      <c r="N396" s="28">
        <v>0</v>
      </c>
      <c r="O396" s="11">
        <f>J396*L396/100</f>
        <v>0</v>
      </c>
    </row>
    <row r="397" spans="1:15" ht="13.5" x14ac:dyDescent="0.35">
      <c r="A397" s="21"/>
      <c r="B397" s="25"/>
      <c r="C397" s="49"/>
      <c r="D397" s="50"/>
      <c r="E397" s="13"/>
      <c r="F397" s="13"/>
      <c r="G397" s="14"/>
      <c r="H397" s="8"/>
      <c r="I397" s="9"/>
      <c r="J397" s="12"/>
      <c r="K397" s="10"/>
      <c r="L397" s="10"/>
      <c r="M397" s="10"/>
      <c r="N397" s="28"/>
      <c r="O397" s="11"/>
    </row>
    <row r="398" spans="1:15" ht="13.5" thickBot="1" x14ac:dyDescent="0.3">
      <c r="A398" s="245" t="s">
        <v>12</v>
      </c>
      <c r="B398" s="246"/>
      <c r="C398" s="246"/>
      <c r="D398" s="246"/>
      <c r="E398" s="246"/>
      <c r="F398" s="247"/>
      <c r="G398" s="32">
        <f>SUM(G383:G396)</f>
        <v>109786000</v>
      </c>
      <c r="H398" s="33" t="s">
        <v>19</v>
      </c>
      <c r="I398" s="34"/>
      <c r="J398" s="32">
        <f>SUM(J384:J396)</f>
        <v>100.00000000000001</v>
      </c>
      <c r="K398" s="36"/>
      <c r="L398" s="36"/>
      <c r="M398" s="37">
        <f>SUM(M384:M397)</f>
        <v>0</v>
      </c>
      <c r="N398" s="44">
        <f>SUM(N386:N397)</f>
        <v>0</v>
      </c>
      <c r="O398" s="38">
        <f>SUM(O386:O397)</f>
        <v>0</v>
      </c>
    </row>
    <row r="399" spans="1:15" ht="13.5" thickTop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3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27" t="s">
        <v>359</v>
      </c>
    </row>
    <row r="401" spans="1:15" ht="13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 t="s">
        <v>25</v>
      </c>
      <c r="N401" s="2"/>
      <c r="O401" s="2"/>
    </row>
    <row r="402" spans="1:15" ht="13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N402" s="2"/>
      <c r="O402" s="2"/>
    </row>
    <row r="403" spans="1:15" ht="13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N403" s="2"/>
      <c r="O403" s="2"/>
    </row>
    <row r="404" spans="1:15" ht="13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6" t="s">
        <v>71</v>
      </c>
      <c r="N404" s="2"/>
      <c r="O404" s="2"/>
    </row>
    <row r="405" spans="1:15" ht="13" x14ac:dyDescent="0.3">
      <c r="L405" s="2" t="s">
        <v>159</v>
      </c>
    </row>
    <row r="426" spans="1:15" ht="13" x14ac:dyDescent="0.3">
      <c r="A426" s="23" t="s">
        <v>0</v>
      </c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3" x14ac:dyDescent="0.3">
      <c r="A427" s="1" t="s">
        <v>1</v>
      </c>
      <c r="B427" s="67"/>
      <c r="C427" s="68"/>
      <c r="D427" s="54"/>
    </row>
    <row r="428" spans="1:15" ht="17" x14ac:dyDescent="0.5">
      <c r="A428" s="271" t="s">
        <v>2</v>
      </c>
      <c r="B428" s="271"/>
      <c r="C428" s="271"/>
      <c r="D428" s="271"/>
      <c r="E428" s="271"/>
      <c r="F428" s="271"/>
      <c r="G428" s="271"/>
      <c r="H428" s="271"/>
      <c r="I428" s="271"/>
      <c r="J428" s="271"/>
      <c r="K428" s="271"/>
      <c r="L428" s="271"/>
      <c r="M428" s="271"/>
      <c r="N428" s="271"/>
      <c r="O428" s="271"/>
    </row>
    <row r="429" spans="1:15" ht="17" x14ac:dyDescent="0.5">
      <c r="A429" s="279" t="s">
        <v>46</v>
      </c>
      <c r="B429" s="279"/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</row>
    <row r="430" spans="1:15" ht="17" x14ac:dyDescent="0.5">
      <c r="A430" s="279" t="s">
        <v>198</v>
      </c>
      <c r="B430" s="279"/>
      <c r="C430" s="279"/>
      <c r="D430" s="279"/>
      <c r="E430" s="279"/>
      <c r="F430" s="279"/>
      <c r="G430" s="279"/>
      <c r="H430" s="279"/>
      <c r="I430" s="279"/>
      <c r="J430" s="279"/>
      <c r="K430" s="279"/>
      <c r="L430" s="279"/>
      <c r="M430" s="279"/>
      <c r="N430" s="279"/>
      <c r="O430" s="279"/>
    </row>
    <row r="431" spans="1:15" ht="13" x14ac:dyDescent="0.3">
      <c r="A431" s="3" t="s">
        <v>60</v>
      </c>
      <c r="B431" s="3"/>
      <c r="C431" s="3"/>
      <c r="D431" s="3" t="s">
        <v>68</v>
      </c>
      <c r="E431" s="2"/>
      <c r="F431" s="69"/>
      <c r="G431" s="69"/>
      <c r="H431" s="69"/>
      <c r="I431" s="69"/>
      <c r="J431" s="69"/>
      <c r="K431" s="69"/>
      <c r="L431" s="69"/>
      <c r="M431" s="2"/>
      <c r="N431" s="2"/>
      <c r="O431" s="2"/>
    </row>
    <row r="432" spans="1:15" ht="13" x14ac:dyDescent="0.3">
      <c r="A432" s="3" t="s">
        <v>87</v>
      </c>
      <c r="B432" s="3"/>
      <c r="C432" s="3"/>
      <c r="D432" s="22" t="s">
        <v>234</v>
      </c>
      <c r="E432" s="7"/>
      <c r="F432" s="22"/>
      <c r="G432" s="22"/>
      <c r="H432" s="22"/>
      <c r="I432" s="22"/>
      <c r="J432" s="22"/>
      <c r="K432" s="70"/>
      <c r="L432" s="22"/>
      <c r="M432" s="22"/>
      <c r="N432" s="22"/>
      <c r="O432" s="22"/>
    </row>
    <row r="433" spans="1:15" ht="14" thickBot="1" x14ac:dyDescent="0.4">
      <c r="A433" s="3" t="s">
        <v>61</v>
      </c>
      <c r="B433" s="3"/>
      <c r="C433" s="3"/>
      <c r="D433" s="3" t="s">
        <v>24</v>
      </c>
      <c r="E433" s="2"/>
      <c r="F433" s="2"/>
      <c r="G433" s="2"/>
      <c r="H433" s="2"/>
      <c r="I433" s="2"/>
      <c r="J433" s="2"/>
      <c r="K433" s="2"/>
      <c r="L433" s="253" t="str">
        <f>K.Keuangan!L9</f>
        <v>Keadaan Bulan :  Januari 2022</v>
      </c>
      <c r="M433" s="253"/>
      <c r="N433" s="253"/>
      <c r="O433" s="253"/>
    </row>
    <row r="434" spans="1:15" ht="13.5" thickTop="1" x14ac:dyDescent="0.3">
      <c r="A434" s="254" t="s">
        <v>3</v>
      </c>
      <c r="B434" s="257" t="s">
        <v>4</v>
      </c>
      <c r="C434" s="258"/>
      <c r="D434" s="259"/>
      <c r="E434" s="266" t="s">
        <v>5</v>
      </c>
      <c r="F434" s="267"/>
      <c r="G434" s="268" t="s">
        <v>62</v>
      </c>
      <c r="H434" s="268" t="s">
        <v>63</v>
      </c>
      <c r="I434" s="268" t="s">
        <v>6</v>
      </c>
      <c r="J434" s="268" t="s">
        <v>64</v>
      </c>
      <c r="K434" s="272" t="s">
        <v>48</v>
      </c>
      <c r="L434" s="273"/>
      <c r="M434" s="266" t="s">
        <v>65</v>
      </c>
      <c r="N434" s="274"/>
      <c r="O434" s="275"/>
    </row>
    <row r="435" spans="1:15" ht="13" x14ac:dyDescent="0.3">
      <c r="A435" s="255"/>
      <c r="B435" s="260"/>
      <c r="C435" s="261"/>
      <c r="D435" s="262"/>
      <c r="E435" s="276" t="s">
        <v>7</v>
      </c>
      <c r="F435" s="276" t="s">
        <v>8</v>
      </c>
      <c r="G435" s="269"/>
      <c r="H435" s="269"/>
      <c r="I435" s="269"/>
      <c r="J435" s="269"/>
      <c r="K435" s="276" t="s">
        <v>47</v>
      </c>
      <c r="L435" s="276" t="s">
        <v>9</v>
      </c>
      <c r="M435" s="276" t="s">
        <v>66</v>
      </c>
      <c r="N435" s="277" t="s">
        <v>9</v>
      </c>
      <c r="O435" s="278"/>
    </row>
    <row r="436" spans="1:15" ht="13" x14ac:dyDescent="0.3">
      <c r="A436" s="256"/>
      <c r="B436" s="263"/>
      <c r="C436" s="264"/>
      <c r="D436" s="265"/>
      <c r="E436" s="270"/>
      <c r="F436" s="270"/>
      <c r="G436" s="270"/>
      <c r="H436" s="270"/>
      <c r="I436" s="270"/>
      <c r="J436" s="270"/>
      <c r="K436" s="270"/>
      <c r="L436" s="270"/>
      <c r="M436" s="270"/>
      <c r="N436" s="4" t="s">
        <v>10</v>
      </c>
      <c r="O436" s="5" t="s">
        <v>11</v>
      </c>
    </row>
    <row r="437" spans="1:15" ht="13" x14ac:dyDescent="0.3">
      <c r="A437" s="18" t="s">
        <v>43</v>
      </c>
      <c r="B437" s="250" t="s">
        <v>44</v>
      </c>
      <c r="C437" s="251"/>
      <c r="D437" s="252"/>
      <c r="E437" s="16" t="s">
        <v>45</v>
      </c>
      <c r="F437" s="16" t="s">
        <v>39</v>
      </c>
      <c r="G437" s="16" t="s">
        <v>40</v>
      </c>
      <c r="H437" s="16" t="s">
        <v>33</v>
      </c>
      <c r="I437" s="16" t="s">
        <v>41</v>
      </c>
      <c r="J437" s="16" t="s">
        <v>42</v>
      </c>
      <c r="K437" s="16" t="s">
        <v>34</v>
      </c>
      <c r="L437" s="16" t="s">
        <v>35</v>
      </c>
      <c r="M437" s="16" t="s">
        <v>36</v>
      </c>
      <c r="N437" s="16" t="s">
        <v>37</v>
      </c>
      <c r="O437" s="17" t="s">
        <v>38</v>
      </c>
    </row>
    <row r="438" spans="1:15" ht="13.5" x14ac:dyDescent="0.35">
      <c r="A438" s="21">
        <v>1</v>
      </c>
      <c r="B438" s="24" t="s">
        <v>216</v>
      </c>
      <c r="C438" s="29"/>
      <c r="D438" s="30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40"/>
    </row>
    <row r="439" spans="1:15" ht="13" x14ac:dyDescent="0.3">
      <c r="A439" s="41"/>
      <c r="B439" s="25">
        <v>1</v>
      </c>
      <c r="C439" s="281" t="s">
        <v>235</v>
      </c>
      <c r="D439" s="24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40"/>
    </row>
    <row r="440" spans="1:15" ht="13" x14ac:dyDescent="0.3">
      <c r="A440" s="41"/>
      <c r="B440" s="25"/>
      <c r="C440" s="248" t="s">
        <v>236</v>
      </c>
      <c r="D440" s="249"/>
      <c r="E440" s="39"/>
      <c r="F440" s="39"/>
      <c r="G440" s="131">
        <v>13000000</v>
      </c>
      <c r="H440" s="8"/>
      <c r="I440" s="9"/>
      <c r="J440" s="12">
        <f>G440/G444*100</f>
        <v>100</v>
      </c>
      <c r="K440" s="10">
        <v>0</v>
      </c>
      <c r="L440" s="10">
        <f>ROUND(N440/G440*100,0)</f>
        <v>0</v>
      </c>
      <c r="M440" s="10">
        <f>J440*K440/100</f>
        <v>0</v>
      </c>
      <c r="N440" s="28">
        <v>0</v>
      </c>
      <c r="O440" s="11">
        <f>J440*L440/100</f>
        <v>0</v>
      </c>
    </row>
    <row r="441" spans="1:15" ht="13" x14ac:dyDescent="0.3">
      <c r="A441" s="41"/>
      <c r="B441" s="43"/>
      <c r="C441" s="248"/>
      <c r="D441" s="249"/>
      <c r="E441" s="39"/>
      <c r="F441" s="39"/>
      <c r="G441" s="14"/>
      <c r="H441" s="8"/>
      <c r="I441" s="9"/>
      <c r="J441" s="12"/>
      <c r="K441" s="10"/>
      <c r="L441" s="10"/>
      <c r="M441" s="10"/>
      <c r="N441" s="28"/>
      <c r="O441" s="11"/>
    </row>
    <row r="442" spans="1:15" ht="13.5" x14ac:dyDescent="0.35">
      <c r="A442" s="21"/>
      <c r="B442" s="24"/>
      <c r="C442" s="129"/>
      <c r="D442" s="30"/>
      <c r="E442" s="13"/>
      <c r="F442" s="13"/>
      <c r="G442" s="14"/>
      <c r="H442" s="8"/>
      <c r="I442" s="9"/>
      <c r="J442" s="12"/>
      <c r="K442" s="10"/>
      <c r="L442" s="10"/>
      <c r="M442" s="10"/>
      <c r="N442" s="28"/>
      <c r="O442" s="11"/>
    </row>
    <row r="443" spans="1:15" ht="13.5" x14ac:dyDescent="0.35">
      <c r="A443" s="21"/>
      <c r="B443" s="25"/>
      <c r="C443" s="49"/>
      <c r="D443" s="50"/>
      <c r="E443" s="13"/>
      <c r="F443" s="13"/>
      <c r="G443" s="14"/>
      <c r="H443" s="8"/>
      <c r="I443" s="9"/>
      <c r="J443" s="12"/>
      <c r="K443" s="10"/>
      <c r="L443" s="10"/>
      <c r="M443" s="10"/>
      <c r="N443" s="28"/>
      <c r="O443" s="11"/>
    </row>
    <row r="444" spans="1:15" ht="13.5" thickBot="1" x14ac:dyDescent="0.3">
      <c r="A444" s="245" t="s">
        <v>12</v>
      </c>
      <c r="B444" s="246"/>
      <c r="C444" s="246"/>
      <c r="D444" s="246"/>
      <c r="E444" s="246"/>
      <c r="F444" s="247"/>
      <c r="G444" s="32">
        <f>SUM(G439:G442)</f>
        <v>13000000</v>
      </c>
      <c r="H444" s="33" t="s">
        <v>19</v>
      </c>
      <c r="I444" s="34"/>
      <c r="J444" s="32">
        <f>SUM(J440:J442)</f>
        <v>100</v>
      </c>
      <c r="K444" s="36"/>
      <c r="L444" s="36"/>
      <c r="M444" s="37">
        <f>SUM(M440:M443)</f>
        <v>0</v>
      </c>
      <c r="N444" s="44">
        <f>SUM(N442:N443)</f>
        <v>0</v>
      </c>
      <c r="O444" s="38">
        <f>SUM(O442:O443)</f>
        <v>0</v>
      </c>
    </row>
    <row r="445" spans="1:15" ht="13.5" thickTop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3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27" t="s">
        <v>359</v>
      </c>
    </row>
    <row r="447" spans="1:15" ht="13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 t="s">
        <v>25</v>
      </c>
      <c r="N447" s="2"/>
      <c r="O447" s="2"/>
    </row>
    <row r="448" spans="1:15" ht="13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N448" s="2"/>
      <c r="O448" s="2"/>
    </row>
    <row r="449" spans="1:15" ht="13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N449" s="2"/>
      <c r="O449" s="2"/>
    </row>
    <row r="450" spans="1:15" ht="13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6" t="s">
        <v>71</v>
      </c>
      <c r="N450" s="2"/>
      <c r="O450" s="2"/>
    </row>
    <row r="451" spans="1:15" ht="13" x14ac:dyDescent="0.3">
      <c r="L451" s="2" t="s">
        <v>159</v>
      </c>
    </row>
  </sheetData>
  <mergeCells count="312">
    <mergeCell ref="B437:D437"/>
    <mergeCell ref="C439:D439"/>
    <mergeCell ref="C440:D440"/>
    <mergeCell ref="C441:D441"/>
    <mergeCell ref="A444:F444"/>
    <mergeCell ref="C210:D211"/>
    <mergeCell ref="C213:D214"/>
    <mergeCell ref="C245:D246"/>
    <mergeCell ref="A429:O429"/>
    <mergeCell ref="A430:O430"/>
    <mergeCell ref="L433:O433"/>
    <mergeCell ref="A434:A436"/>
    <mergeCell ref="B434:D436"/>
    <mergeCell ref="E434:F434"/>
    <mergeCell ref="G434:G436"/>
    <mergeCell ref="H434:H436"/>
    <mergeCell ref="I434:I436"/>
    <mergeCell ref="J434:J436"/>
    <mergeCell ref="K434:L434"/>
    <mergeCell ref="M434:O434"/>
    <mergeCell ref="E435:E436"/>
    <mergeCell ref="F435:F436"/>
    <mergeCell ref="K435:K436"/>
    <mergeCell ref="L435:L436"/>
    <mergeCell ref="M435:M436"/>
    <mergeCell ref="N435:O435"/>
    <mergeCell ref="M379:M380"/>
    <mergeCell ref="N379:O379"/>
    <mergeCell ref="B381:D381"/>
    <mergeCell ref="C383:D383"/>
    <mergeCell ref="C384:D384"/>
    <mergeCell ref="C385:D385"/>
    <mergeCell ref="A398:F398"/>
    <mergeCell ref="A428:O428"/>
    <mergeCell ref="A337:F337"/>
    <mergeCell ref="A372:O372"/>
    <mergeCell ref="A373:O373"/>
    <mergeCell ref="A374:O374"/>
    <mergeCell ref="L377:O377"/>
    <mergeCell ref="A378:A380"/>
    <mergeCell ref="B378:D380"/>
    <mergeCell ref="E378:F378"/>
    <mergeCell ref="G378:G380"/>
    <mergeCell ref="H378:H380"/>
    <mergeCell ref="I378:I380"/>
    <mergeCell ref="J378:J380"/>
    <mergeCell ref="K378:L378"/>
    <mergeCell ref="M378:O378"/>
    <mergeCell ref="E379:E380"/>
    <mergeCell ref="F379:F380"/>
    <mergeCell ref="K379:K380"/>
    <mergeCell ref="L379:L380"/>
    <mergeCell ref="B326:D326"/>
    <mergeCell ref="C328:D328"/>
    <mergeCell ref="C329:D329"/>
    <mergeCell ref="C330:D330"/>
    <mergeCell ref="C331:D331"/>
    <mergeCell ref="A317:O317"/>
    <mergeCell ref="A318:O318"/>
    <mergeCell ref="A319:O319"/>
    <mergeCell ref="L322:O322"/>
    <mergeCell ref="A323:A325"/>
    <mergeCell ref="B323:D325"/>
    <mergeCell ref="E323:F323"/>
    <mergeCell ref="G323:G325"/>
    <mergeCell ref="H323:H325"/>
    <mergeCell ref="I323:I325"/>
    <mergeCell ref="J323:J325"/>
    <mergeCell ref="K323:L323"/>
    <mergeCell ref="M323:O323"/>
    <mergeCell ref="E324:E325"/>
    <mergeCell ref="F324:F325"/>
    <mergeCell ref="K324:K325"/>
    <mergeCell ref="L324:L325"/>
    <mergeCell ref="M324:M325"/>
    <mergeCell ref="N324:O324"/>
    <mergeCell ref="N10:O10"/>
    <mergeCell ref="L8:O8"/>
    <mergeCell ref="B12:D12"/>
    <mergeCell ref="M38:O38"/>
    <mergeCell ref="E39:E40"/>
    <mergeCell ref="F39:F40"/>
    <mergeCell ref="K39:K40"/>
    <mergeCell ref="L39:L40"/>
    <mergeCell ref="M39:M40"/>
    <mergeCell ref="N39:O39"/>
    <mergeCell ref="A62:O62"/>
    <mergeCell ref="A63:O63"/>
    <mergeCell ref="A64:O64"/>
    <mergeCell ref="C76:D76"/>
    <mergeCell ref="A80:F80"/>
    <mergeCell ref="A91:O91"/>
    <mergeCell ref="A92:O92"/>
    <mergeCell ref="A3:O3"/>
    <mergeCell ref="A4:O4"/>
    <mergeCell ref="A5:O5"/>
    <mergeCell ref="A9:A11"/>
    <mergeCell ref="B9:D11"/>
    <mergeCell ref="E9:F9"/>
    <mergeCell ref="G9:G11"/>
    <mergeCell ref="H9:H11"/>
    <mergeCell ref="I9:I11"/>
    <mergeCell ref="J9:J11"/>
    <mergeCell ref="K9:L9"/>
    <mergeCell ref="M9:O9"/>
    <mergeCell ref="E10:E11"/>
    <mergeCell ref="F10:F11"/>
    <mergeCell ref="K10:K11"/>
    <mergeCell ref="L10:L11"/>
    <mergeCell ref="M10:M11"/>
    <mergeCell ref="B100:D100"/>
    <mergeCell ref="C105:D105"/>
    <mergeCell ref="C106:D106"/>
    <mergeCell ref="C103:D103"/>
    <mergeCell ref="C104:D104"/>
    <mergeCell ref="C102:D102"/>
    <mergeCell ref="C75:D75"/>
    <mergeCell ref="B71:D71"/>
    <mergeCell ref="C73:D73"/>
    <mergeCell ref="C74:D74"/>
    <mergeCell ref="A93:O93"/>
    <mergeCell ref="L96:O96"/>
    <mergeCell ref="A97:A99"/>
    <mergeCell ref="B97:D99"/>
    <mergeCell ref="E97:F97"/>
    <mergeCell ref="G97:G99"/>
    <mergeCell ref="H97:H99"/>
    <mergeCell ref="I97:I99"/>
    <mergeCell ref="J97:J99"/>
    <mergeCell ref="K97:L97"/>
    <mergeCell ref="M97:O97"/>
    <mergeCell ref="E98:E99"/>
    <mergeCell ref="F98:F99"/>
    <mergeCell ref="K98:K99"/>
    <mergeCell ref="B41:D41"/>
    <mergeCell ref="C43:D43"/>
    <mergeCell ref="C44:D44"/>
    <mergeCell ref="C46:D46"/>
    <mergeCell ref="A51:F51"/>
    <mergeCell ref="C14:D14"/>
    <mergeCell ref="C15:D15"/>
    <mergeCell ref="C16:D16"/>
    <mergeCell ref="A21:F21"/>
    <mergeCell ref="A32:O32"/>
    <mergeCell ref="A33:O33"/>
    <mergeCell ref="A34:O34"/>
    <mergeCell ref="L37:O37"/>
    <mergeCell ref="A38:A40"/>
    <mergeCell ref="B38:D40"/>
    <mergeCell ref="E38:F38"/>
    <mergeCell ref="G38:G40"/>
    <mergeCell ref="H38:H40"/>
    <mergeCell ref="I38:I40"/>
    <mergeCell ref="J38:J40"/>
    <mergeCell ref="K38:L38"/>
    <mergeCell ref="C45:D45"/>
    <mergeCell ref="L98:L99"/>
    <mergeCell ref="M98:M99"/>
    <mergeCell ref="N98:O98"/>
    <mergeCell ref="L67:O67"/>
    <mergeCell ref="A68:A70"/>
    <mergeCell ref="B68:D70"/>
    <mergeCell ref="E68:F68"/>
    <mergeCell ref="G68:G70"/>
    <mergeCell ref="H68:H70"/>
    <mergeCell ref="I68:I70"/>
    <mergeCell ref="J68:J70"/>
    <mergeCell ref="K68:L68"/>
    <mergeCell ref="M68:O68"/>
    <mergeCell ref="E69:E70"/>
    <mergeCell ref="F69:F70"/>
    <mergeCell ref="K69:K70"/>
    <mergeCell ref="L69:L70"/>
    <mergeCell ref="M69:M70"/>
    <mergeCell ref="N69:O69"/>
    <mergeCell ref="C116:D116"/>
    <mergeCell ref="C117:D117"/>
    <mergeCell ref="C108:D108"/>
    <mergeCell ref="A130:O130"/>
    <mergeCell ref="A131:O131"/>
    <mergeCell ref="C110:D110"/>
    <mergeCell ref="B139:D139"/>
    <mergeCell ref="C111:D111"/>
    <mergeCell ref="A119:F119"/>
    <mergeCell ref="C113:D113"/>
    <mergeCell ref="C109:D109"/>
    <mergeCell ref="C141:D141"/>
    <mergeCell ref="C143:D143"/>
    <mergeCell ref="A149:F149"/>
    <mergeCell ref="A132:O132"/>
    <mergeCell ref="L135:O135"/>
    <mergeCell ref="A136:A138"/>
    <mergeCell ref="B136:D138"/>
    <mergeCell ref="E136:F136"/>
    <mergeCell ref="G136:G138"/>
    <mergeCell ref="H136:H138"/>
    <mergeCell ref="I136:I138"/>
    <mergeCell ref="J136:J138"/>
    <mergeCell ref="K136:L136"/>
    <mergeCell ref="M136:O136"/>
    <mergeCell ref="E137:E138"/>
    <mergeCell ref="F137:F138"/>
    <mergeCell ref="K137:K138"/>
    <mergeCell ref="L137:L138"/>
    <mergeCell ref="M137:M138"/>
    <mergeCell ref="N137:O137"/>
    <mergeCell ref="C142:D142"/>
    <mergeCell ref="A160:O160"/>
    <mergeCell ref="A161:O161"/>
    <mergeCell ref="A162:O162"/>
    <mergeCell ref="L165:O165"/>
    <mergeCell ref="A166:A168"/>
    <mergeCell ref="B166:D168"/>
    <mergeCell ref="E166:F166"/>
    <mergeCell ref="G166:G168"/>
    <mergeCell ref="H166:H168"/>
    <mergeCell ref="I166:I168"/>
    <mergeCell ref="J166:J168"/>
    <mergeCell ref="K166:L166"/>
    <mergeCell ref="M166:O166"/>
    <mergeCell ref="E167:E168"/>
    <mergeCell ref="F167:F168"/>
    <mergeCell ref="K167:K168"/>
    <mergeCell ref="L167:L168"/>
    <mergeCell ref="M167:M168"/>
    <mergeCell ref="N167:O167"/>
    <mergeCell ref="B169:D169"/>
    <mergeCell ref="C171:D171"/>
    <mergeCell ref="C173:D173"/>
    <mergeCell ref="C174:D174"/>
    <mergeCell ref="A180:F180"/>
    <mergeCell ref="A191:O191"/>
    <mergeCell ref="A192:O192"/>
    <mergeCell ref="A193:O193"/>
    <mergeCell ref="L197:O197"/>
    <mergeCell ref="A198:A200"/>
    <mergeCell ref="B198:D200"/>
    <mergeCell ref="E198:F198"/>
    <mergeCell ref="G198:G200"/>
    <mergeCell ref="H198:H200"/>
    <mergeCell ref="I198:I200"/>
    <mergeCell ref="J198:J200"/>
    <mergeCell ref="K198:L198"/>
    <mergeCell ref="M198:O198"/>
    <mergeCell ref="E199:E200"/>
    <mergeCell ref="F199:F200"/>
    <mergeCell ref="K199:K200"/>
    <mergeCell ref="L199:L200"/>
    <mergeCell ref="M199:M200"/>
    <mergeCell ref="N199:O199"/>
    <mergeCell ref="C212:D212"/>
    <mergeCell ref="A218:F218"/>
    <mergeCell ref="B201:D201"/>
    <mergeCell ref="C204:D204"/>
    <mergeCell ref="C206:D206"/>
    <mergeCell ref="C207:D207"/>
    <mergeCell ref="C208:D208"/>
    <mergeCell ref="C203:D203"/>
    <mergeCell ref="A229:O229"/>
    <mergeCell ref="A230:O230"/>
    <mergeCell ref="A231:O231"/>
    <mergeCell ref="L234:O234"/>
    <mergeCell ref="A235:A237"/>
    <mergeCell ref="B235:D237"/>
    <mergeCell ref="E235:F235"/>
    <mergeCell ref="G235:G237"/>
    <mergeCell ref="H235:H237"/>
    <mergeCell ref="I235:I237"/>
    <mergeCell ref="J235:J237"/>
    <mergeCell ref="K235:L235"/>
    <mergeCell ref="M235:O235"/>
    <mergeCell ref="E236:E237"/>
    <mergeCell ref="F236:F237"/>
    <mergeCell ref="K236:K237"/>
    <mergeCell ref="L236:L237"/>
    <mergeCell ref="M236:M237"/>
    <mergeCell ref="N236:O236"/>
    <mergeCell ref="M271:M272"/>
    <mergeCell ref="N271:O271"/>
    <mergeCell ref="B238:D238"/>
    <mergeCell ref="C240:D240"/>
    <mergeCell ref="C241:D241"/>
    <mergeCell ref="C242:D242"/>
    <mergeCell ref="C243:D243"/>
    <mergeCell ref="C247:D247"/>
    <mergeCell ref="C248:D248"/>
    <mergeCell ref="C249:D249"/>
    <mergeCell ref="C251:D251"/>
    <mergeCell ref="C107:D107"/>
    <mergeCell ref="A283:F283"/>
    <mergeCell ref="B273:D273"/>
    <mergeCell ref="C275:D275"/>
    <mergeCell ref="C276:D276"/>
    <mergeCell ref="C278:D278"/>
    <mergeCell ref="A253:F253"/>
    <mergeCell ref="A264:O264"/>
    <mergeCell ref="A265:O265"/>
    <mergeCell ref="A266:O266"/>
    <mergeCell ref="L269:O269"/>
    <mergeCell ref="A270:A272"/>
    <mergeCell ref="B270:D272"/>
    <mergeCell ref="E270:F270"/>
    <mergeCell ref="G270:G272"/>
    <mergeCell ref="H270:H272"/>
    <mergeCell ref="I270:I272"/>
    <mergeCell ref="J270:J272"/>
    <mergeCell ref="K270:L270"/>
    <mergeCell ref="M270:O270"/>
    <mergeCell ref="E271:E272"/>
    <mergeCell ref="F271:F272"/>
    <mergeCell ref="K271:K272"/>
    <mergeCell ref="L271:L272"/>
  </mergeCells>
  <hyperlinks>
    <hyperlink ref="O149" r:id="rId1" display="=@Sum(G13,G17,G21)" xr:uid="{00000000-0004-0000-0000-000000000000}"/>
    <hyperlink ref="M149" r:id="rId2" display="=@Sum(G13,G17,G21)" xr:uid="{00000000-0004-0000-0000-000001000000}"/>
    <hyperlink ref="J149" r:id="rId3" display="=@Sum(G13,G17,G21)" xr:uid="{00000000-0004-0000-0000-000002000000}"/>
    <hyperlink ref="N149" r:id="rId4" display="=@Sum(G13,G17,G21)" xr:uid="{00000000-0004-0000-0000-000003000000}"/>
    <hyperlink ref="N253" r:id="rId5" display="=@Sum(G13,G17,G21)" xr:uid="{00000000-0004-0000-0000-000004000000}"/>
    <hyperlink ref="J253" r:id="rId6" display="=@Sum(G13,G17,G21)" xr:uid="{00000000-0004-0000-0000-000005000000}"/>
    <hyperlink ref="M253" r:id="rId7" display="=@Sum(G13,G17,G21)" xr:uid="{00000000-0004-0000-0000-000006000000}"/>
    <hyperlink ref="O253" r:id="rId8" display="=@Sum(G13,G17,G21)" xr:uid="{00000000-0004-0000-0000-000007000000}"/>
    <hyperlink ref="O283" r:id="rId9" display="=@Sum(G13,G17,G21)" xr:uid="{00000000-0004-0000-0000-000008000000}"/>
    <hyperlink ref="M283" r:id="rId10" display="=@Sum(G13,G17,G21)" xr:uid="{00000000-0004-0000-0000-000009000000}"/>
    <hyperlink ref="N283" r:id="rId11" display="=@Sum(G13,G17,G21)" xr:uid="{00000000-0004-0000-0000-00000A000000}"/>
    <hyperlink ref="O337" r:id="rId12" display="=@Sum(G13,G17,G21)" xr:uid="{12B6D2DF-B919-4CA6-8CAD-A5A85056FFFD}"/>
    <hyperlink ref="M337" r:id="rId13" display="=@Sum(G13,G17,G21)" xr:uid="{22FAEF58-8B74-458D-A18F-6CB3506E9501}"/>
    <hyperlink ref="N337" r:id="rId14" display="=@Sum(G13,G17,G21)" xr:uid="{3204417F-831C-4C30-8812-7DB21B3B71D2}"/>
    <hyperlink ref="O398" r:id="rId15" display="=@Sum(G13,G17,G21)" xr:uid="{FA88B6FA-365F-4C89-9AB8-93365783C2D7}"/>
    <hyperlink ref="M398" r:id="rId16" display="=@Sum(G13,G17,G21)" xr:uid="{36732416-110D-4692-A8FD-6867433C3F6D}"/>
    <hyperlink ref="N398" r:id="rId17" display="=@Sum(G13,G17,G21)" xr:uid="{6DFDF168-8582-479A-A44A-DBC4296CAEDD}"/>
    <hyperlink ref="O444" r:id="rId18" display="=@Sum(G13,G17,G21)" xr:uid="{FA78F1B4-0D0B-4BF6-825B-D0F79CA8B76C}"/>
    <hyperlink ref="M444" r:id="rId19" display="=@Sum(G13,G17,G21)" xr:uid="{15108DF0-E2EA-484D-8DF7-85D9454A8A5D}"/>
    <hyperlink ref="N444" r:id="rId20" display="=@Sum(G13,G17,G21)" xr:uid="{E5CDA296-635D-4247-99F0-9D6E5EB7B969}"/>
  </hyperlinks>
  <pageMargins left="0.45" right="0.39370078740157499" top="0.74803149606299202" bottom="0.47244094488188998" header="0.511811023622047" footer="0.511811023622047"/>
  <pageSetup paperSize="9" scale="69" orientation="landscape" horizontalDpi="4294967293" verticalDpi="300" r:id="rId21"/>
  <headerFooter alignWithMargins="0"/>
  <rowBreaks count="8" manualBreakCount="8">
    <brk id="28" max="16383" man="1"/>
    <brk id="58" max="16383" man="1"/>
    <brk id="87" max="16383" man="1"/>
    <brk id="126" max="16383" man="1"/>
    <brk id="156" max="16383" man="1"/>
    <brk id="187" max="16383" man="1"/>
    <brk id="225" max="16383" man="1"/>
    <brk id="260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34"/>
  <sheetViews>
    <sheetView view="pageBreakPreview" zoomScale="80" zoomScaleNormal="100" zoomScaleSheetLayoutView="80" zoomScalePageLayoutView="60" workbookViewId="0">
      <selection activeCell="F18" sqref="F18"/>
    </sheetView>
  </sheetViews>
  <sheetFormatPr defaultColWidth="9.1796875" defaultRowHeight="12.5" x14ac:dyDescent="0.25"/>
  <cols>
    <col min="1" max="1" width="5.453125" style="63" customWidth="1"/>
    <col min="2" max="2" width="4.453125" style="63" customWidth="1"/>
    <col min="3" max="3" width="14.54296875" style="63" customWidth="1"/>
    <col min="4" max="4" width="34" style="63" customWidth="1"/>
    <col min="5" max="6" width="14.1796875" style="63" customWidth="1"/>
    <col min="7" max="7" width="14.81640625" style="63" customWidth="1"/>
    <col min="8" max="9" width="13.1796875" style="63" customWidth="1"/>
    <col min="10" max="10" width="9" style="63" customWidth="1"/>
    <col min="11" max="12" width="11.54296875" style="63" customWidth="1"/>
    <col min="13" max="13" width="8.81640625" style="63" customWidth="1"/>
    <col min="14" max="14" width="15.453125" style="63" customWidth="1"/>
    <col min="15" max="15" width="8.81640625" style="63" customWidth="1"/>
    <col min="16" max="16" width="9.1796875" style="63"/>
    <col min="17" max="17" width="21.81640625" style="63" customWidth="1"/>
    <col min="18" max="16384" width="9.1796875" style="63"/>
  </cols>
  <sheetData>
    <row r="1" spans="1:17" ht="13" x14ac:dyDescent="0.3">
      <c r="A1" s="2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ht="13" x14ac:dyDescent="0.3">
      <c r="A2" s="1" t="s">
        <v>1</v>
      </c>
      <c r="B2" s="67"/>
      <c r="C2" s="68"/>
      <c r="D2" s="54"/>
    </row>
    <row r="3" spans="1:17" ht="17" x14ac:dyDescent="0.5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</row>
    <row r="4" spans="1:17" ht="17" x14ac:dyDescent="0.5">
      <c r="A4" s="279" t="s">
        <v>46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</row>
    <row r="5" spans="1:17" ht="17" x14ac:dyDescent="0.5">
      <c r="A5" s="279" t="s">
        <v>198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</row>
    <row r="6" spans="1:17" ht="13" x14ac:dyDescent="0.3">
      <c r="A6" s="3" t="s">
        <v>60</v>
      </c>
      <c r="B6" s="3"/>
      <c r="C6" s="3"/>
      <c r="D6" s="3" t="s">
        <v>68</v>
      </c>
      <c r="E6" s="2"/>
      <c r="F6" s="69"/>
      <c r="G6" s="69"/>
      <c r="H6" s="69"/>
      <c r="I6" s="69"/>
      <c r="J6" s="69"/>
      <c r="K6" s="69"/>
      <c r="L6" s="69"/>
      <c r="M6" s="2"/>
      <c r="N6" s="2"/>
      <c r="O6" s="2"/>
    </row>
    <row r="7" spans="1:17" ht="13" x14ac:dyDescent="0.3">
      <c r="A7" s="3" t="s">
        <v>87</v>
      </c>
      <c r="B7" s="3"/>
      <c r="C7" s="3"/>
      <c r="D7" s="22" t="s">
        <v>96</v>
      </c>
      <c r="E7" s="7"/>
      <c r="F7" s="22"/>
      <c r="G7" s="22"/>
      <c r="H7" s="22"/>
      <c r="I7" s="22"/>
      <c r="J7" s="22"/>
      <c r="K7" s="70"/>
      <c r="L7" s="22"/>
      <c r="M7" s="22"/>
      <c r="N7" s="22"/>
      <c r="O7" s="22"/>
    </row>
    <row r="8" spans="1:17" ht="14" thickBot="1" x14ac:dyDescent="0.4">
      <c r="A8" s="3" t="s">
        <v>61</v>
      </c>
      <c r="B8" s="3"/>
      <c r="C8" s="3"/>
      <c r="D8" s="3" t="s">
        <v>24</v>
      </c>
      <c r="E8" s="2"/>
      <c r="F8" s="2"/>
      <c r="G8" s="2"/>
      <c r="H8" s="2"/>
      <c r="I8" s="2"/>
      <c r="J8" s="2"/>
      <c r="K8" s="2"/>
      <c r="L8" s="253" t="s">
        <v>302</v>
      </c>
      <c r="M8" s="253"/>
      <c r="N8" s="253"/>
      <c r="O8" s="253"/>
    </row>
    <row r="9" spans="1:17" ht="13.5" thickTop="1" x14ac:dyDescent="0.3">
      <c r="A9" s="254" t="s">
        <v>3</v>
      </c>
      <c r="B9" s="257" t="s">
        <v>4</v>
      </c>
      <c r="C9" s="258"/>
      <c r="D9" s="259"/>
      <c r="E9" s="266" t="s">
        <v>5</v>
      </c>
      <c r="F9" s="267"/>
      <c r="G9" s="268" t="s">
        <v>62</v>
      </c>
      <c r="H9" s="268" t="s">
        <v>63</v>
      </c>
      <c r="I9" s="268" t="s">
        <v>6</v>
      </c>
      <c r="J9" s="268" t="s">
        <v>64</v>
      </c>
      <c r="K9" s="272" t="s">
        <v>48</v>
      </c>
      <c r="L9" s="273"/>
      <c r="M9" s="266" t="s">
        <v>65</v>
      </c>
      <c r="N9" s="274"/>
      <c r="O9" s="275"/>
    </row>
    <row r="10" spans="1:17" ht="13" x14ac:dyDescent="0.3">
      <c r="A10" s="255"/>
      <c r="B10" s="260"/>
      <c r="C10" s="261"/>
      <c r="D10" s="262"/>
      <c r="E10" s="276" t="s">
        <v>7</v>
      </c>
      <c r="F10" s="276" t="s">
        <v>8</v>
      </c>
      <c r="G10" s="269"/>
      <c r="H10" s="269"/>
      <c r="I10" s="269"/>
      <c r="J10" s="269"/>
      <c r="K10" s="276" t="s">
        <v>47</v>
      </c>
      <c r="L10" s="276" t="s">
        <v>9</v>
      </c>
      <c r="M10" s="276" t="s">
        <v>66</v>
      </c>
      <c r="N10" s="277" t="s">
        <v>9</v>
      </c>
      <c r="O10" s="278"/>
    </row>
    <row r="11" spans="1:17" ht="13" x14ac:dyDescent="0.3">
      <c r="A11" s="256"/>
      <c r="B11" s="263"/>
      <c r="C11" s="264"/>
      <c r="D11" s="265"/>
      <c r="E11" s="270"/>
      <c r="F11" s="270"/>
      <c r="G11" s="270"/>
      <c r="H11" s="270"/>
      <c r="I11" s="270"/>
      <c r="J11" s="270"/>
      <c r="K11" s="270"/>
      <c r="L11" s="270"/>
      <c r="M11" s="270"/>
      <c r="N11" s="4" t="s">
        <v>10</v>
      </c>
      <c r="O11" s="5" t="s">
        <v>11</v>
      </c>
    </row>
    <row r="12" spans="1:17" ht="13" x14ac:dyDescent="0.3">
      <c r="A12" s="18" t="s">
        <v>43</v>
      </c>
      <c r="B12" s="250" t="s">
        <v>44</v>
      </c>
      <c r="C12" s="251"/>
      <c r="D12" s="252"/>
      <c r="E12" s="16" t="s">
        <v>45</v>
      </c>
      <c r="F12" s="16" t="s">
        <v>39</v>
      </c>
      <c r="G12" s="16" t="s">
        <v>40</v>
      </c>
      <c r="H12" s="16" t="s">
        <v>33</v>
      </c>
      <c r="I12" s="16" t="s">
        <v>41</v>
      </c>
      <c r="J12" s="16" t="s">
        <v>42</v>
      </c>
      <c r="K12" s="16" t="s">
        <v>34</v>
      </c>
      <c r="L12" s="16" t="s">
        <v>35</v>
      </c>
      <c r="M12" s="16" t="s">
        <v>36</v>
      </c>
      <c r="N12" s="16" t="s">
        <v>37</v>
      </c>
      <c r="O12" s="17" t="s">
        <v>38</v>
      </c>
    </row>
    <row r="13" spans="1:17" ht="13.5" x14ac:dyDescent="0.35">
      <c r="A13" s="21">
        <v>1</v>
      </c>
      <c r="B13" s="24" t="s">
        <v>26</v>
      </c>
      <c r="C13" s="29"/>
      <c r="D13" s="30"/>
      <c r="E13" s="13"/>
      <c r="F13" s="13"/>
      <c r="G13" s="14"/>
      <c r="H13" s="8"/>
      <c r="I13" s="9"/>
      <c r="J13" s="12"/>
      <c r="K13" s="31"/>
      <c r="L13" s="10"/>
      <c r="M13" s="10"/>
      <c r="N13" s="14"/>
      <c r="O13" s="11"/>
    </row>
    <row r="14" spans="1:17" ht="13.5" x14ac:dyDescent="0.35">
      <c r="A14" s="21"/>
      <c r="B14" s="25">
        <v>1</v>
      </c>
      <c r="C14" s="281" t="s">
        <v>190</v>
      </c>
      <c r="D14" s="249"/>
      <c r="E14" s="13"/>
      <c r="F14" s="13"/>
      <c r="G14" s="14"/>
      <c r="H14" s="8"/>
      <c r="I14" s="9"/>
      <c r="J14" s="12"/>
      <c r="K14" s="10"/>
      <c r="L14" s="10"/>
      <c r="M14" s="10"/>
      <c r="N14" s="28"/>
      <c r="O14" s="11"/>
    </row>
    <row r="15" spans="1:17" ht="13.5" x14ac:dyDescent="0.35">
      <c r="A15" s="21"/>
      <c r="B15" s="42"/>
      <c r="C15" s="248" t="s">
        <v>218</v>
      </c>
      <c r="D15" s="249"/>
      <c r="E15" s="13"/>
      <c r="F15" s="13"/>
      <c r="G15" s="14">
        <v>3170000</v>
      </c>
      <c r="H15" s="8"/>
      <c r="I15" s="9"/>
      <c r="J15" s="12">
        <f>G15/G27*100</f>
        <v>52.833333333333329</v>
      </c>
      <c r="K15" s="10">
        <v>0</v>
      </c>
      <c r="L15" s="10">
        <f>ROUND(N15/G15*100,0)</f>
        <v>0</v>
      </c>
      <c r="M15" s="10">
        <f>J15*K15/100</f>
        <v>0</v>
      </c>
      <c r="N15" s="28"/>
      <c r="O15" s="11">
        <f>J15*L15/100</f>
        <v>0</v>
      </c>
      <c r="Q15" s="64">
        <f>G15-N15</f>
        <v>3170000</v>
      </c>
    </row>
    <row r="16" spans="1:17" ht="13.5" x14ac:dyDescent="0.35">
      <c r="A16" s="21"/>
      <c r="B16" s="72">
        <v>2</v>
      </c>
      <c r="C16" s="130" t="s">
        <v>215</v>
      </c>
      <c r="D16" s="30"/>
      <c r="E16" s="13"/>
      <c r="F16" s="13"/>
      <c r="G16" s="14"/>
      <c r="H16" s="8"/>
      <c r="I16" s="9"/>
      <c r="J16" s="12"/>
      <c r="K16" s="10"/>
      <c r="L16" s="10"/>
      <c r="M16" s="10"/>
      <c r="N16" s="28"/>
      <c r="O16" s="11"/>
      <c r="Q16" s="64">
        <f t="shared" ref="Q16:Q27" si="0">G16-N16</f>
        <v>0</v>
      </c>
    </row>
    <row r="17" spans="1:17" ht="13.5" customHeight="1" x14ac:dyDescent="0.35">
      <c r="A17" s="21"/>
      <c r="B17" s="42"/>
      <c r="C17" s="248" t="s">
        <v>259</v>
      </c>
      <c r="D17" s="249"/>
      <c r="E17" s="13"/>
      <c r="F17" s="13"/>
      <c r="G17" s="14">
        <v>1240000</v>
      </c>
      <c r="H17" s="8"/>
      <c r="I17" s="9"/>
      <c r="J17" s="12">
        <f>G17/G27*100</f>
        <v>20.666666666666668</v>
      </c>
      <c r="K17" s="10">
        <v>0</v>
      </c>
      <c r="L17" s="10">
        <f t="shared" ref="L17" si="1">ROUND(N17/G17*100,0)</f>
        <v>0</v>
      </c>
      <c r="M17" s="10">
        <f>J17*K17/100</f>
        <v>0</v>
      </c>
      <c r="N17" s="28"/>
      <c r="O17" s="11">
        <f>J17*L17/100</f>
        <v>0</v>
      </c>
      <c r="Q17" s="64">
        <f t="shared" si="0"/>
        <v>1240000</v>
      </c>
    </row>
    <row r="18" spans="1:17" ht="13.5" x14ac:dyDescent="0.35">
      <c r="A18" s="21"/>
      <c r="B18" s="25">
        <v>3</v>
      </c>
      <c r="C18" s="248" t="s">
        <v>158</v>
      </c>
      <c r="D18" s="280"/>
      <c r="E18" s="13"/>
      <c r="F18" s="13"/>
      <c r="G18" s="14"/>
      <c r="H18" s="8"/>
      <c r="I18" s="9"/>
      <c r="J18" s="12"/>
      <c r="K18" s="10"/>
      <c r="L18" s="10"/>
      <c r="M18" s="10"/>
      <c r="N18" s="28"/>
      <c r="O18" s="11"/>
      <c r="Q18" s="64">
        <f t="shared" si="0"/>
        <v>0</v>
      </c>
    </row>
    <row r="19" spans="1:17" ht="13.5" x14ac:dyDescent="0.35">
      <c r="A19" s="21"/>
      <c r="B19" s="25"/>
      <c r="C19" s="122" t="s">
        <v>260</v>
      </c>
      <c r="D19" s="57"/>
      <c r="E19" s="13"/>
      <c r="F19" s="13"/>
      <c r="G19" s="14">
        <v>1590000</v>
      </c>
      <c r="H19" s="8"/>
      <c r="I19" s="9"/>
      <c r="J19" s="12">
        <f>G19/G27*100</f>
        <v>26.5</v>
      </c>
      <c r="K19" s="10">
        <v>0</v>
      </c>
      <c r="L19" s="10">
        <f t="shared" ref="L19" si="2">ROUND(N19/G19*100,0)</f>
        <v>0</v>
      </c>
      <c r="M19" s="10">
        <f>J19*K19/100</f>
        <v>0</v>
      </c>
      <c r="N19" s="28"/>
      <c r="O19" s="11">
        <f>J19*L19/100</f>
        <v>0</v>
      </c>
      <c r="Q19" s="64">
        <f t="shared" si="0"/>
        <v>1590000</v>
      </c>
    </row>
    <row r="20" spans="1:17" ht="13.5" x14ac:dyDescent="0.35">
      <c r="A20" s="21"/>
      <c r="B20" s="42"/>
      <c r="C20" s="248"/>
      <c r="D20" s="249"/>
      <c r="E20" s="13"/>
      <c r="F20" s="13"/>
      <c r="G20" s="14"/>
      <c r="H20" s="8"/>
      <c r="I20" s="9"/>
      <c r="J20" s="12"/>
      <c r="K20" s="10"/>
      <c r="L20" s="10"/>
      <c r="M20" s="10"/>
      <c r="N20" s="28"/>
      <c r="O20" s="11"/>
      <c r="Q20" s="64"/>
    </row>
    <row r="21" spans="1:17" ht="13.5" x14ac:dyDescent="0.35">
      <c r="A21" s="21"/>
      <c r="B21" s="43"/>
      <c r="C21" s="248"/>
      <c r="D21" s="280"/>
      <c r="E21" s="13"/>
      <c r="F21" s="13"/>
      <c r="G21" s="14"/>
      <c r="H21" s="8"/>
      <c r="I21" s="9"/>
      <c r="J21" s="12"/>
      <c r="K21" s="10"/>
      <c r="L21" s="10"/>
      <c r="M21" s="10"/>
      <c r="N21" s="28"/>
      <c r="O21" s="11"/>
      <c r="Q21" s="64"/>
    </row>
    <row r="22" spans="1:17" ht="13.5" x14ac:dyDescent="0.35">
      <c r="A22" s="21"/>
      <c r="B22" s="42"/>
      <c r="C22" s="49"/>
      <c r="D22" s="50"/>
      <c r="E22" s="13"/>
      <c r="F22" s="13"/>
      <c r="G22" s="14"/>
      <c r="H22" s="8"/>
      <c r="I22" s="9"/>
      <c r="J22" s="12"/>
      <c r="K22" s="10"/>
      <c r="L22" s="10"/>
      <c r="M22" s="10"/>
      <c r="N22" s="28"/>
      <c r="O22" s="11"/>
      <c r="Q22" s="64"/>
    </row>
    <row r="23" spans="1:17" ht="13.5" x14ac:dyDescent="0.35">
      <c r="A23" s="21"/>
      <c r="B23" s="42"/>
      <c r="C23" s="49"/>
      <c r="D23" s="50"/>
      <c r="E23" s="13"/>
      <c r="F23" s="13"/>
      <c r="G23" s="14"/>
      <c r="H23" s="8"/>
      <c r="I23" s="9"/>
      <c r="J23" s="12"/>
      <c r="K23" s="10"/>
      <c r="L23" s="10"/>
      <c r="M23" s="10"/>
      <c r="N23" s="28"/>
      <c r="O23" s="11"/>
      <c r="Q23" s="64">
        <f t="shared" si="0"/>
        <v>0</v>
      </c>
    </row>
    <row r="24" spans="1:17" ht="13.5" x14ac:dyDescent="0.35">
      <c r="A24" s="21"/>
      <c r="B24" s="25"/>
      <c r="C24" s="49"/>
      <c r="D24" s="65"/>
      <c r="E24" s="13"/>
      <c r="F24" s="13"/>
      <c r="G24" s="14"/>
      <c r="H24" s="8"/>
      <c r="I24" s="9"/>
      <c r="J24" s="12"/>
      <c r="K24" s="10"/>
      <c r="L24" s="10"/>
      <c r="M24" s="10"/>
      <c r="N24" s="28"/>
      <c r="O24" s="11"/>
      <c r="Q24" s="64">
        <f t="shared" si="0"/>
        <v>0</v>
      </c>
    </row>
    <row r="25" spans="1:17" ht="13.5" x14ac:dyDescent="0.35">
      <c r="A25" s="21"/>
      <c r="B25" s="25"/>
      <c r="C25" s="49"/>
      <c r="D25" s="50"/>
      <c r="E25" s="13"/>
      <c r="F25" s="13"/>
      <c r="G25" s="14"/>
      <c r="H25" s="8"/>
      <c r="I25" s="9"/>
      <c r="J25" s="12"/>
      <c r="K25" s="10"/>
      <c r="L25" s="10"/>
      <c r="M25" s="10"/>
      <c r="N25" s="28"/>
      <c r="O25" s="11"/>
      <c r="Q25" s="64">
        <f t="shared" si="0"/>
        <v>0</v>
      </c>
    </row>
    <row r="26" spans="1:17" ht="13.5" x14ac:dyDescent="0.35">
      <c r="A26" s="21"/>
      <c r="B26" s="25"/>
      <c r="C26" s="49"/>
      <c r="D26" s="50"/>
      <c r="E26" s="13"/>
      <c r="F26" s="13"/>
      <c r="G26" s="14"/>
      <c r="H26" s="8"/>
      <c r="I26" s="9"/>
      <c r="J26" s="12"/>
      <c r="K26" s="10"/>
      <c r="L26" s="10"/>
      <c r="M26" s="10"/>
      <c r="N26" s="28"/>
      <c r="O26" s="11"/>
      <c r="Q26" s="64">
        <f t="shared" si="0"/>
        <v>0</v>
      </c>
    </row>
    <row r="27" spans="1:17" ht="13.5" thickBot="1" x14ac:dyDescent="0.3">
      <c r="A27" s="245" t="s">
        <v>12</v>
      </c>
      <c r="B27" s="246"/>
      <c r="C27" s="246"/>
      <c r="D27" s="246"/>
      <c r="E27" s="246"/>
      <c r="F27" s="247"/>
      <c r="G27" s="32">
        <f>SUM(G14:G24)</f>
        <v>6000000</v>
      </c>
      <c r="H27" s="33" t="s">
        <v>19</v>
      </c>
      <c r="I27" s="34"/>
      <c r="J27" s="35">
        <f>SUM(J14:J23)</f>
        <v>100</v>
      </c>
      <c r="K27" s="36"/>
      <c r="L27" s="36"/>
      <c r="M27" s="37">
        <f>SUM(M14:M26)</f>
        <v>0</v>
      </c>
      <c r="N27" s="44">
        <f>SUM(N13:N26)</f>
        <v>0</v>
      </c>
      <c r="O27" s="38">
        <f>SUM(O13:O26)</f>
        <v>0</v>
      </c>
      <c r="Q27" s="64">
        <f t="shared" si="0"/>
        <v>6000000</v>
      </c>
    </row>
    <row r="28" spans="1:17" ht="13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7" ht="13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95" t="s">
        <v>359</v>
      </c>
    </row>
    <row r="30" spans="1:17" ht="13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 t="s">
        <v>25</v>
      </c>
      <c r="N30" s="2"/>
      <c r="O30" s="2"/>
    </row>
    <row r="31" spans="1:17" ht="13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N31" s="2"/>
      <c r="O31" s="2"/>
    </row>
    <row r="32" spans="1:17" ht="13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N32" s="2"/>
      <c r="O32" s="2"/>
    </row>
    <row r="33" spans="1:15" ht="13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6" t="s">
        <v>98</v>
      </c>
      <c r="N33" s="2"/>
      <c r="O33" s="2"/>
    </row>
    <row r="34" spans="1:15" ht="13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 t="s">
        <v>99</v>
      </c>
      <c r="N34" s="2"/>
      <c r="O34" s="2"/>
    </row>
    <row r="36" spans="1:15" ht="13" x14ac:dyDescent="0.3">
      <c r="A36" s="23" t="s">
        <v>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3" x14ac:dyDescent="0.3">
      <c r="A37" s="1" t="s">
        <v>1</v>
      </c>
      <c r="B37" s="67"/>
      <c r="C37" s="68"/>
      <c r="D37" s="54"/>
    </row>
    <row r="38" spans="1:15" ht="17" x14ac:dyDescent="0.5">
      <c r="A38" s="271" t="s">
        <v>2</v>
      </c>
      <c r="B38" s="271"/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</row>
    <row r="39" spans="1:15" ht="17" x14ac:dyDescent="0.5">
      <c r="A39" s="279" t="s">
        <v>46</v>
      </c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</row>
    <row r="40" spans="1:15" ht="17" x14ac:dyDescent="0.5">
      <c r="A40" s="279" t="s">
        <v>198</v>
      </c>
      <c r="B40" s="279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</row>
    <row r="41" spans="1:15" ht="13" x14ac:dyDescent="0.3">
      <c r="A41" s="3" t="s">
        <v>60</v>
      </c>
      <c r="B41" s="3"/>
      <c r="C41" s="3"/>
      <c r="D41" s="3" t="s">
        <v>68</v>
      </c>
      <c r="E41" s="2"/>
      <c r="F41" s="69"/>
      <c r="G41" s="69"/>
      <c r="H41" s="69"/>
      <c r="I41" s="69"/>
      <c r="J41" s="69"/>
      <c r="K41" s="69"/>
      <c r="L41" s="69"/>
      <c r="M41" s="2"/>
      <c r="N41" s="2"/>
      <c r="O41" s="2"/>
    </row>
    <row r="42" spans="1:15" ht="13" x14ac:dyDescent="0.3">
      <c r="A42" s="3" t="s">
        <v>87</v>
      </c>
      <c r="B42" s="3"/>
      <c r="C42" s="3"/>
      <c r="D42" s="22" t="s">
        <v>100</v>
      </c>
      <c r="E42" s="7"/>
      <c r="F42" s="22"/>
      <c r="G42" s="22"/>
      <c r="H42" s="22"/>
      <c r="I42" s="22"/>
      <c r="J42" s="22"/>
      <c r="K42" s="70"/>
      <c r="L42" s="22"/>
      <c r="M42" s="22"/>
      <c r="N42" s="22"/>
      <c r="O42" s="22"/>
    </row>
    <row r="43" spans="1:15" ht="14" thickBot="1" x14ac:dyDescent="0.4">
      <c r="A43" s="3" t="s">
        <v>61</v>
      </c>
      <c r="B43" s="3"/>
      <c r="C43" s="3"/>
      <c r="D43" s="3" t="s">
        <v>24</v>
      </c>
      <c r="E43" s="2"/>
      <c r="F43" s="2"/>
      <c r="G43" s="2"/>
      <c r="H43" s="2"/>
      <c r="I43" s="2"/>
      <c r="J43" s="2"/>
      <c r="K43" s="2"/>
      <c r="L43" s="253" t="s">
        <v>302</v>
      </c>
      <c r="M43" s="253"/>
      <c r="N43" s="253"/>
      <c r="O43" s="253"/>
    </row>
    <row r="44" spans="1:15" ht="13.5" thickTop="1" x14ac:dyDescent="0.3">
      <c r="A44" s="254" t="s">
        <v>3</v>
      </c>
      <c r="B44" s="257" t="s">
        <v>4</v>
      </c>
      <c r="C44" s="258"/>
      <c r="D44" s="259"/>
      <c r="E44" s="266" t="s">
        <v>5</v>
      </c>
      <c r="F44" s="267"/>
      <c r="G44" s="268" t="s">
        <v>62</v>
      </c>
      <c r="H44" s="268" t="s">
        <v>63</v>
      </c>
      <c r="I44" s="268" t="s">
        <v>6</v>
      </c>
      <c r="J44" s="268" t="s">
        <v>64</v>
      </c>
      <c r="K44" s="272" t="s">
        <v>48</v>
      </c>
      <c r="L44" s="273"/>
      <c r="M44" s="266" t="s">
        <v>65</v>
      </c>
      <c r="N44" s="274"/>
      <c r="O44" s="275"/>
    </row>
    <row r="45" spans="1:15" ht="13" x14ac:dyDescent="0.3">
      <c r="A45" s="255"/>
      <c r="B45" s="260"/>
      <c r="C45" s="261"/>
      <c r="D45" s="262"/>
      <c r="E45" s="276" t="s">
        <v>7</v>
      </c>
      <c r="F45" s="276" t="s">
        <v>8</v>
      </c>
      <c r="G45" s="269"/>
      <c r="H45" s="269"/>
      <c r="I45" s="269"/>
      <c r="J45" s="269"/>
      <c r="K45" s="276" t="s">
        <v>47</v>
      </c>
      <c r="L45" s="276" t="s">
        <v>9</v>
      </c>
      <c r="M45" s="276" t="s">
        <v>66</v>
      </c>
      <c r="N45" s="277" t="s">
        <v>9</v>
      </c>
      <c r="O45" s="278"/>
    </row>
    <row r="46" spans="1:15" ht="13" x14ac:dyDescent="0.3">
      <c r="A46" s="256"/>
      <c r="B46" s="263"/>
      <c r="C46" s="264"/>
      <c r="D46" s="265"/>
      <c r="E46" s="270"/>
      <c r="F46" s="270"/>
      <c r="G46" s="270"/>
      <c r="H46" s="270"/>
      <c r="I46" s="270"/>
      <c r="J46" s="270"/>
      <c r="K46" s="270"/>
      <c r="L46" s="270"/>
      <c r="M46" s="270"/>
      <c r="N46" s="4" t="s">
        <v>10</v>
      </c>
      <c r="O46" s="5" t="s">
        <v>11</v>
      </c>
    </row>
    <row r="47" spans="1:15" ht="13" x14ac:dyDescent="0.3">
      <c r="A47" s="18" t="s">
        <v>43</v>
      </c>
      <c r="B47" s="250" t="s">
        <v>44</v>
      </c>
      <c r="C47" s="251"/>
      <c r="D47" s="252"/>
      <c r="E47" s="16" t="s">
        <v>45</v>
      </c>
      <c r="F47" s="16" t="s">
        <v>39</v>
      </c>
      <c r="G47" s="16" t="s">
        <v>40</v>
      </c>
      <c r="H47" s="16" t="s">
        <v>33</v>
      </c>
      <c r="I47" s="16" t="s">
        <v>41</v>
      </c>
      <c r="J47" s="16" t="s">
        <v>42</v>
      </c>
      <c r="K47" s="16" t="s">
        <v>34</v>
      </c>
      <c r="L47" s="16" t="s">
        <v>35</v>
      </c>
      <c r="M47" s="16" t="s">
        <v>36</v>
      </c>
      <c r="N47" s="16" t="s">
        <v>37</v>
      </c>
      <c r="O47" s="17" t="s">
        <v>38</v>
      </c>
    </row>
    <row r="48" spans="1:15" ht="13.5" x14ac:dyDescent="0.35">
      <c r="A48" s="21">
        <v>1</v>
      </c>
      <c r="B48" s="24" t="s">
        <v>26</v>
      </c>
      <c r="C48" s="29"/>
      <c r="D48" s="30"/>
      <c r="E48" s="13"/>
      <c r="F48" s="13"/>
      <c r="G48" s="14"/>
      <c r="H48" s="8"/>
      <c r="I48" s="9"/>
      <c r="J48" s="12"/>
      <c r="K48" s="31"/>
      <c r="L48" s="10"/>
      <c r="M48" s="10"/>
      <c r="N48" s="14"/>
      <c r="O48" s="11"/>
    </row>
    <row r="49" spans="1:17" ht="13.5" x14ac:dyDescent="0.35">
      <c r="A49" s="21"/>
      <c r="B49" s="25">
        <v>1</v>
      </c>
      <c r="C49" s="281" t="s">
        <v>190</v>
      </c>
      <c r="D49" s="249"/>
      <c r="E49" s="13"/>
      <c r="F49" s="13"/>
      <c r="G49" s="14"/>
      <c r="H49" s="8"/>
      <c r="I49" s="9"/>
      <c r="J49" s="12"/>
      <c r="K49" s="10"/>
      <c r="L49" s="10"/>
      <c r="M49" s="10"/>
      <c r="N49" s="28"/>
      <c r="O49" s="11"/>
    </row>
    <row r="50" spans="1:17" ht="13.5" x14ac:dyDescent="0.35">
      <c r="A50" s="21"/>
      <c r="B50" s="42" t="s">
        <v>69</v>
      </c>
      <c r="C50" s="248" t="s">
        <v>261</v>
      </c>
      <c r="D50" s="249"/>
      <c r="E50" s="13"/>
      <c r="F50" s="13"/>
      <c r="G50" s="14">
        <v>2760000</v>
      </c>
      <c r="H50" s="8"/>
      <c r="I50" s="9"/>
      <c r="J50" s="12">
        <f>G50/G61*100</f>
        <v>46</v>
      </c>
      <c r="K50" s="10">
        <v>0</v>
      </c>
      <c r="L50" s="10">
        <f>N50/G50*100</f>
        <v>0</v>
      </c>
      <c r="M50" s="10">
        <f>J50*K50/100</f>
        <v>0</v>
      </c>
      <c r="N50" s="28">
        <v>0</v>
      </c>
      <c r="O50" s="11">
        <f>J50*L50/100</f>
        <v>0</v>
      </c>
      <c r="Q50" s="64">
        <f>G50-N50</f>
        <v>2760000</v>
      </c>
    </row>
    <row r="51" spans="1:17" ht="13.5" x14ac:dyDescent="0.35">
      <c r="A51" s="21"/>
      <c r="B51" s="25">
        <v>2</v>
      </c>
      <c r="C51" s="281" t="s">
        <v>215</v>
      </c>
      <c r="D51" s="249"/>
      <c r="E51" s="13"/>
      <c r="F51" s="13"/>
      <c r="G51" s="14"/>
      <c r="H51" s="8"/>
      <c r="I51" s="9"/>
      <c r="J51" s="12"/>
      <c r="K51" s="10"/>
      <c r="L51" s="10"/>
      <c r="M51" s="10"/>
      <c r="N51" s="28"/>
      <c r="O51" s="11"/>
      <c r="Q51" s="64">
        <f t="shared" ref="Q51:Q61" si="3">G51-N51</f>
        <v>0</v>
      </c>
    </row>
    <row r="52" spans="1:17" ht="13.5" x14ac:dyDescent="0.35">
      <c r="A52" s="21"/>
      <c r="B52" s="42" t="s">
        <v>69</v>
      </c>
      <c r="C52" s="248" t="s">
        <v>262</v>
      </c>
      <c r="D52" s="280"/>
      <c r="E52" s="13"/>
      <c r="F52" s="13"/>
      <c r="G52" s="14">
        <v>1830000</v>
      </c>
      <c r="H52" s="8"/>
      <c r="I52" s="9"/>
      <c r="J52" s="12">
        <f>G52/G61*100</f>
        <v>30.5</v>
      </c>
      <c r="K52" s="10">
        <v>0</v>
      </c>
      <c r="L52" s="10">
        <f>N52/G52*100</f>
        <v>0</v>
      </c>
      <c r="M52" s="10">
        <f>J52*K52/100</f>
        <v>0</v>
      </c>
      <c r="N52" s="28">
        <v>0</v>
      </c>
      <c r="O52" s="11">
        <f>J52*L52/100</f>
        <v>0</v>
      </c>
      <c r="Q52" s="64">
        <f t="shared" si="3"/>
        <v>1830000</v>
      </c>
    </row>
    <row r="53" spans="1:17" ht="13.5" x14ac:dyDescent="0.35">
      <c r="A53" s="21"/>
      <c r="B53" s="25">
        <v>3</v>
      </c>
      <c r="C53" s="248" t="s">
        <v>158</v>
      </c>
      <c r="D53" s="280"/>
      <c r="E53" s="13"/>
      <c r="F53" s="13"/>
      <c r="G53" s="14"/>
      <c r="H53" s="8"/>
      <c r="I53" s="9"/>
      <c r="J53" s="12"/>
      <c r="K53" s="10"/>
      <c r="L53" s="10"/>
      <c r="M53" s="10"/>
      <c r="N53" s="28"/>
      <c r="O53" s="11"/>
      <c r="Q53" s="64">
        <f t="shared" si="3"/>
        <v>0</v>
      </c>
    </row>
    <row r="54" spans="1:17" ht="13.5" x14ac:dyDescent="0.35">
      <c r="A54" s="21"/>
      <c r="B54" s="42" t="s">
        <v>69</v>
      </c>
      <c r="C54" s="248" t="s">
        <v>101</v>
      </c>
      <c r="D54" s="249"/>
      <c r="E54" s="13"/>
      <c r="F54" s="13"/>
      <c r="G54" s="14">
        <v>1410000</v>
      </c>
      <c r="H54" s="8"/>
      <c r="I54" s="9"/>
      <c r="J54" s="12">
        <f>G54/G61*100</f>
        <v>23.5</v>
      </c>
      <c r="K54" s="10">
        <v>0</v>
      </c>
      <c r="L54" s="10">
        <f>N54/G54*100</f>
        <v>0</v>
      </c>
      <c r="M54" s="10">
        <f>J54*K54/100</f>
        <v>0</v>
      </c>
      <c r="N54" s="28">
        <v>0</v>
      </c>
      <c r="O54" s="11">
        <f>J54*L54/100</f>
        <v>0</v>
      </c>
      <c r="Q54" s="64">
        <f t="shared" si="3"/>
        <v>1410000</v>
      </c>
    </row>
    <row r="55" spans="1:17" ht="13.5" x14ac:dyDescent="0.35">
      <c r="A55" s="21"/>
      <c r="B55" s="43"/>
      <c r="C55" s="248"/>
      <c r="D55" s="280"/>
      <c r="E55" s="13"/>
      <c r="F55" s="13"/>
      <c r="G55" s="14"/>
      <c r="H55" s="8"/>
      <c r="I55" s="9"/>
      <c r="J55" s="12"/>
      <c r="K55" s="10"/>
      <c r="L55" s="10"/>
      <c r="M55" s="10"/>
      <c r="N55" s="28"/>
      <c r="O55" s="11"/>
      <c r="Q55" s="64"/>
    </row>
    <row r="56" spans="1:17" ht="13.5" x14ac:dyDescent="0.35">
      <c r="A56" s="21"/>
      <c r="B56" s="42"/>
      <c r="C56" s="49"/>
      <c r="D56" s="50"/>
      <c r="E56" s="13"/>
      <c r="F56" s="13"/>
      <c r="G56" s="14"/>
      <c r="H56" s="8"/>
      <c r="I56" s="9"/>
      <c r="J56" s="12"/>
      <c r="K56" s="10"/>
      <c r="L56" s="10"/>
      <c r="M56" s="10"/>
      <c r="N56" s="28"/>
      <c r="O56" s="11"/>
      <c r="Q56" s="64"/>
    </row>
    <row r="57" spans="1:17" ht="13.5" x14ac:dyDescent="0.35">
      <c r="A57" s="21"/>
      <c r="B57" s="42"/>
      <c r="C57" s="49"/>
      <c r="D57" s="50"/>
      <c r="E57" s="13"/>
      <c r="F57" s="13"/>
      <c r="G57" s="14"/>
      <c r="H57" s="8"/>
      <c r="I57" s="9"/>
      <c r="J57" s="12"/>
      <c r="K57" s="10"/>
      <c r="L57" s="10"/>
      <c r="M57" s="10"/>
      <c r="N57" s="28"/>
      <c r="O57" s="11"/>
      <c r="Q57" s="64">
        <f t="shared" si="3"/>
        <v>0</v>
      </c>
    </row>
    <row r="58" spans="1:17" ht="13.5" x14ac:dyDescent="0.35">
      <c r="A58" s="21"/>
      <c r="B58" s="25"/>
      <c r="C58" s="49"/>
      <c r="D58" s="65"/>
      <c r="E58" s="13"/>
      <c r="F58" s="13"/>
      <c r="G58" s="14"/>
      <c r="H58" s="8"/>
      <c r="I58" s="9"/>
      <c r="J58" s="12"/>
      <c r="K58" s="10"/>
      <c r="L58" s="10"/>
      <c r="M58" s="10"/>
      <c r="N58" s="28"/>
      <c r="O58" s="11"/>
      <c r="Q58" s="64">
        <f t="shared" si="3"/>
        <v>0</v>
      </c>
    </row>
    <row r="59" spans="1:17" ht="13.5" x14ac:dyDescent="0.35">
      <c r="A59" s="21"/>
      <c r="B59" s="25"/>
      <c r="C59" s="49"/>
      <c r="D59" s="50"/>
      <c r="E59" s="13"/>
      <c r="F59" s="13"/>
      <c r="G59" s="14"/>
      <c r="H59" s="8"/>
      <c r="I59" s="9"/>
      <c r="J59" s="12"/>
      <c r="K59" s="10"/>
      <c r="L59" s="10"/>
      <c r="M59" s="10"/>
      <c r="N59" s="28"/>
      <c r="O59" s="11"/>
      <c r="Q59" s="64">
        <f t="shared" si="3"/>
        <v>0</v>
      </c>
    </row>
    <row r="60" spans="1:17" ht="13.5" x14ac:dyDescent="0.35">
      <c r="A60" s="21"/>
      <c r="B60" s="25"/>
      <c r="C60" s="49"/>
      <c r="D60" s="50"/>
      <c r="E60" s="13"/>
      <c r="F60" s="13"/>
      <c r="G60" s="14"/>
      <c r="H60" s="8"/>
      <c r="I60" s="9"/>
      <c r="J60" s="12"/>
      <c r="K60" s="10"/>
      <c r="L60" s="10"/>
      <c r="M60" s="10"/>
      <c r="N60" s="28"/>
      <c r="O60" s="11"/>
      <c r="Q60" s="64">
        <f t="shared" si="3"/>
        <v>0</v>
      </c>
    </row>
    <row r="61" spans="1:17" ht="13" x14ac:dyDescent="0.25">
      <c r="A61" s="245" t="s">
        <v>12</v>
      </c>
      <c r="B61" s="246"/>
      <c r="C61" s="246"/>
      <c r="D61" s="246"/>
      <c r="E61" s="246"/>
      <c r="F61" s="247"/>
      <c r="G61" s="32">
        <f>SUM(G49:G58)</f>
        <v>6000000</v>
      </c>
      <c r="H61" s="33" t="s">
        <v>19</v>
      </c>
      <c r="I61" s="34"/>
      <c r="J61" s="35">
        <f>SUM(J49:J57)</f>
        <v>100</v>
      </c>
      <c r="K61" s="36"/>
      <c r="L61" s="36"/>
      <c r="M61" s="37">
        <f>SUM(M49:M60)</f>
        <v>0</v>
      </c>
      <c r="N61" s="44">
        <f>SUM(N48:N60)</f>
        <v>0</v>
      </c>
      <c r="O61" s="38">
        <f>SUM(O48:O60)</f>
        <v>0</v>
      </c>
      <c r="Q61" s="64">
        <f t="shared" si="3"/>
        <v>6000000</v>
      </c>
    </row>
    <row r="62" spans="1:17" ht="13.5" thickTop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7" ht="13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95" t="s">
        <v>359</v>
      </c>
    </row>
    <row r="64" spans="1:17" ht="13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 t="s">
        <v>25</v>
      </c>
      <c r="N64" s="2"/>
      <c r="O64" s="2"/>
    </row>
    <row r="65" spans="1:15" ht="13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N65" s="2"/>
      <c r="O65" s="2"/>
    </row>
    <row r="66" spans="1:15" ht="13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N66" s="2"/>
      <c r="O66" s="2"/>
    </row>
    <row r="67" spans="1:15" ht="13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6" t="s">
        <v>98</v>
      </c>
      <c r="N67" s="2"/>
      <c r="O67" s="2"/>
    </row>
    <row r="68" spans="1:15" ht="13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 t="s">
        <v>99</v>
      </c>
      <c r="N68" s="2"/>
      <c r="O68" s="2"/>
    </row>
    <row r="70" spans="1:15" ht="13" x14ac:dyDescent="0.3">
      <c r="A70" s="23" t="s">
        <v>0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3" x14ac:dyDescent="0.3">
      <c r="A71" s="1" t="s">
        <v>1</v>
      </c>
      <c r="B71" s="67"/>
      <c r="C71" s="68"/>
      <c r="D71" s="54"/>
    </row>
    <row r="72" spans="1:15" ht="17" x14ac:dyDescent="0.5">
      <c r="A72" s="271" t="s">
        <v>2</v>
      </c>
      <c r="B72" s="271"/>
      <c r="C72" s="271"/>
      <c r="D72" s="271"/>
      <c r="E72" s="271"/>
      <c r="F72" s="271"/>
      <c r="G72" s="271"/>
      <c r="H72" s="271"/>
      <c r="I72" s="271"/>
      <c r="J72" s="271"/>
      <c r="K72" s="271"/>
      <c r="L72" s="271"/>
      <c r="M72" s="271"/>
      <c r="N72" s="271"/>
      <c r="O72" s="271"/>
    </row>
    <row r="73" spans="1:15" ht="17" x14ac:dyDescent="0.5">
      <c r="A73" s="279" t="s">
        <v>46</v>
      </c>
      <c r="B73" s="279"/>
      <c r="C73" s="279"/>
      <c r="D73" s="279"/>
      <c r="E73" s="279"/>
      <c r="F73" s="279"/>
      <c r="G73" s="279"/>
      <c r="H73" s="279"/>
      <c r="I73" s="279"/>
      <c r="J73" s="279"/>
      <c r="K73" s="279"/>
      <c r="L73" s="279"/>
      <c r="M73" s="279"/>
      <c r="N73" s="279"/>
      <c r="O73" s="279"/>
    </row>
    <row r="74" spans="1:15" ht="17" x14ac:dyDescent="0.5">
      <c r="A74" s="279" t="s">
        <v>198</v>
      </c>
      <c r="B74" s="279"/>
      <c r="C74" s="279"/>
      <c r="D74" s="279"/>
      <c r="E74" s="279"/>
      <c r="F74" s="279"/>
      <c r="G74" s="279"/>
      <c r="H74" s="279"/>
      <c r="I74" s="279"/>
      <c r="J74" s="279"/>
      <c r="K74" s="279"/>
      <c r="L74" s="279"/>
      <c r="M74" s="279"/>
      <c r="N74" s="279"/>
      <c r="O74" s="279"/>
    </row>
    <row r="75" spans="1:15" ht="13" x14ac:dyDescent="0.3">
      <c r="A75" s="3" t="s">
        <v>60</v>
      </c>
      <c r="B75" s="3"/>
      <c r="C75" s="3"/>
      <c r="D75" s="3" t="s">
        <v>68</v>
      </c>
      <c r="E75" s="2"/>
      <c r="F75" s="69"/>
      <c r="G75" s="69"/>
      <c r="H75" s="69"/>
      <c r="I75" s="69"/>
      <c r="J75" s="69"/>
      <c r="K75" s="69"/>
      <c r="L75" s="69"/>
      <c r="M75" s="2"/>
      <c r="N75" s="2"/>
      <c r="O75" s="2"/>
    </row>
    <row r="76" spans="1:15" ht="13" x14ac:dyDescent="0.3">
      <c r="A76" s="3" t="s">
        <v>87</v>
      </c>
      <c r="B76" s="3"/>
      <c r="C76" s="3"/>
      <c r="D76" s="22" t="s">
        <v>102</v>
      </c>
      <c r="E76" s="7"/>
      <c r="F76" s="22"/>
      <c r="G76" s="22"/>
      <c r="H76" s="22"/>
      <c r="I76" s="22"/>
      <c r="J76" s="22"/>
      <c r="K76" s="70"/>
      <c r="L76" s="22"/>
      <c r="M76" s="22"/>
      <c r="N76" s="22"/>
      <c r="O76" s="22"/>
    </row>
    <row r="77" spans="1:15" ht="14" thickBot="1" x14ac:dyDescent="0.4">
      <c r="A77" s="3" t="s">
        <v>61</v>
      </c>
      <c r="B77" s="3"/>
      <c r="C77" s="3"/>
      <c r="D77" s="3" t="s">
        <v>24</v>
      </c>
      <c r="E77" s="2"/>
      <c r="F77" s="2"/>
      <c r="G77" s="2"/>
      <c r="H77" s="2"/>
      <c r="I77" s="2"/>
      <c r="J77" s="2"/>
      <c r="K77" s="2"/>
      <c r="L77" s="253" t="s">
        <v>302</v>
      </c>
      <c r="M77" s="253"/>
      <c r="N77" s="253"/>
      <c r="O77" s="253"/>
    </row>
    <row r="78" spans="1:15" ht="13.5" thickTop="1" x14ac:dyDescent="0.3">
      <c r="A78" s="254" t="s">
        <v>3</v>
      </c>
      <c r="B78" s="257" t="s">
        <v>4</v>
      </c>
      <c r="C78" s="258"/>
      <c r="D78" s="259"/>
      <c r="E78" s="266" t="s">
        <v>5</v>
      </c>
      <c r="F78" s="267"/>
      <c r="G78" s="268" t="s">
        <v>62</v>
      </c>
      <c r="H78" s="268" t="s">
        <v>63</v>
      </c>
      <c r="I78" s="268" t="s">
        <v>6</v>
      </c>
      <c r="J78" s="268" t="s">
        <v>64</v>
      </c>
      <c r="K78" s="272" t="s">
        <v>48</v>
      </c>
      <c r="L78" s="273"/>
      <c r="M78" s="266" t="s">
        <v>65</v>
      </c>
      <c r="N78" s="274"/>
      <c r="O78" s="275"/>
    </row>
    <row r="79" spans="1:15" ht="13" x14ac:dyDescent="0.3">
      <c r="A79" s="255"/>
      <c r="B79" s="260"/>
      <c r="C79" s="261"/>
      <c r="D79" s="262"/>
      <c r="E79" s="276" t="s">
        <v>7</v>
      </c>
      <c r="F79" s="276" t="s">
        <v>8</v>
      </c>
      <c r="G79" s="269"/>
      <c r="H79" s="269"/>
      <c r="I79" s="269"/>
      <c r="J79" s="269"/>
      <c r="K79" s="276" t="s">
        <v>47</v>
      </c>
      <c r="L79" s="276" t="s">
        <v>9</v>
      </c>
      <c r="M79" s="276" t="s">
        <v>66</v>
      </c>
      <c r="N79" s="277" t="s">
        <v>9</v>
      </c>
      <c r="O79" s="278"/>
    </row>
    <row r="80" spans="1:15" ht="13" x14ac:dyDescent="0.3">
      <c r="A80" s="256"/>
      <c r="B80" s="263"/>
      <c r="C80" s="264"/>
      <c r="D80" s="265"/>
      <c r="E80" s="270"/>
      <c r="F80" s="270"/>
      <c r="G80" s="270"/>
      <c r="H80" s="270"/>
      <c r="I80" s="270"/>
      <c r="J80" s="270"/>
      <c r="K80" s="270"/>
      <c r="L80" s="270"/>
      <c r="M80" s="270"/>
      <c r="N80" s="4" t="s">
        <v>10</v>
      </c>
      <c r="O80" s="5" t="s">
        <v>11</v>
      </c>
    </row>
    <row r="81" spans="1:17" ht="13" x14ac:dyDescent="0.3">
      <c r="A81" s="18" t="s">
        <v>43</v>
      </c>
      <c r="B81" s="250" t="s">
        <v>44</v>
      </c>
      <c r="C81" s="251"/>
      <c r="D81" s="252"/>
      <c r="E81" s="16" t="s">
        <v>45</v>
      </c>
      <c r="F81" s="16" t="s">
        <v>39</v>
      </c>
      <c r="G81" s="16" t="s">
        <v>40</v>
      </c>
      <c r="H81" s="16" t="s">
        <v>33</v>
      </c>
      <c r="I81" s="16" t="s">
        <v>41</v>
      </c>
      <c r="J81" s="16" t="s">
        <v>42</v>
      </c>
      <c r="K81" s="16" t="s">
        <v>34</v>
      </c>
      <c r="L81" s="16" t="s">
        <v>35</v>
      </c>
      <c r="M81" s="16" t="s">
        <v>36</v>
      </c>
      <c r="N81" s="16" t="s">
        <v>37</v>
      </c>
      <c r="O81" s="17" t="s">
        <v>38</v>
      </c>
    </row>
    <row r="82" spans="1:17" ht="13.5" x14ac:dyDescent="0.35">
      <c r="A82" s="21">
        <v>1</v>
      </c>
      <c r="B82" s="24" t="s">
        <v>26</v>
      </c>
      <c r="C82" s="29"/>
      <c r="D82" s="30"/>
      <c r="E82" s="13"/>
      <c r="F82" s="13"/>
      <c r="G82" s="14"/>
      <c r="H82" s="8"/>
      <c r="I82" s="9"/>
      <c r="J82" s="12"/>
      <c r="K82" s="31"/>
      <c r="L82" s="10"/>
      <c r="M82" s="10"/>
      <c r="N82" s="14"/>
      <c r="O82" s="11"/>
    </row>
    <row r="83" spans="1:17" ht="13.5" x14ac:dyDescent="0.35">
      <c r="A83" s="21"/>
      <c r="B83" s="25">
        <v>1</v>
      </c>
      <c r="C83" s="281" t="s">
        <v>190</v>
      </c>
      <c r="D83" s="249"/>
      <c r="E83" s="13"/>
      <c r="F83" s="13"/>
      <c r="G83" s="14"/>
      <c r="H83" s="8"/>
      <c r="I83" s="9"/>
      <c r="J83" s="12"/>
      <c r="K83" s="10"/>
      <c r="L83" s="10"/>
      <c r="M83" s="10"/>
      <c r="N83" s="28"/>
      <c r="O83" s="11"/>
    </row>
    <row r="84" spans="1:17" ht="13.5" x14ac:dyDescent="0.35">
      <c r="A84" s="21"/>
      <c r="B84" s="42" t="s">
        <v>69</v>
      </c>
      <c r="C84" s="248" t="s">
        <v>261</v>
      </c>
      <c r="D84" s="249"/>
      <c r="E84" s="13"/>
      <c r="F84" s="13"/>
      <c r="G84" s="14">
        <v>4455000</v>
      </c>
      <c r="H84" s="8"/>
      <c r="I84" s="9"/>
      <c r="J84" s="12">
        <f>G84/G96*100</f>
        <v>74.25</v>
      </c>
      <c r="K84" s="10">
        <v>0</v>
      </c>
      <c r="L84" s="10">
        <f>ROUND(N84/G84*100,0)</f>
        <v>0</v>
      </c>
      <c r="M84" s="10">
        <f>J84*K84/100</f>
        <v>0</v>
      </c>
      <c r="N84" s="28">
        <v>0</v>
      </c>
      <c r="O84" s="11">
        <f>J84*L84/100</f>
        <v>0</v>
      </c>
      <c r="Q84" s="64">
        <f>G84-N84</f>
        <v>4455000</v>
      </c>
    </row>
    <row r="85" spans="1:17" ht="13.5" x14ac:dyDescent="0.35">
      <c r="A85" s="21"/>
      <c r="B85" s="25">
        <v>2</v>
      </c>
      <c r="C85" s="281" t="s">
        <v>215</v>
      </c>
      <c r="D85" s="249"/>
      <c r="E85" s="13"/>
      <c r="F85" s="13"/>
      <c r="G85" s="14"/>
      <c r="H85" s="8"/>
      <c r="I85" s="9"/>
      <c r="J85" s="12"/>
      <c r="K85" s="10"/>
      <c r="L85" s="10"/>
      <c r="M85" s="10"/>
      <c r="N85" s="28"/>
      <c r="O85" s="11"/>
      <c r="Q85" s="64">
        <f t="shared" ref="Q85:Q96" si="4">G85-N85</f>
        <v>0</v>
      </c>
    </row>
    <row r="86" spans="1:17" ht="13.5" x14ac:dyDescent="0.35">
      <c r="A86" s="21"/>
      <c r="B86" s="42" t="s">
        <v>69</v>
      </c>
      <c r="C86" s="248" t="s">
        <v>262</v>
      </c>
      <c r="D86" s="280"/>
      <c r="E86" s="13"/>
      <c r="F86" s="13"/>
      <c r="G86" s="14">
        <v>1545000</v>
      </c>
      <c r="H86" s="8"/>
      <c r="I86" s="9"/>
      <c r="J86" s="12">
        <f>G86/G96*100</f>
        <v>25.75</v>
      </c>
      <c r="K86" s="10">
        <v>0</v>
      </c>
      <c r="L86" s="10">
        <f t="shared" ref="L86" si="5">ROUND(N86/G86*100,0)</f>
        <v>0</v>
      </c>
      <c r="M86" s="10">
        <f>J86*K86/100</f>
        <v>0</v>
      </c>
      <c r="N86" s="28">
        <v>0</v>
      </c>
      <c r="O86" s="11">
        <f>J86*L86/100</f>
        <v>0</v>
      </c>
      <c r="Q86" s="64">
        <f t="shared" si="4"/>
        <v>1545000</v>
      </c>
    </row>
    <row r="87" spans="1:17" ht="13.5" x14ac:dyDescent="0.35">
      <c r="A87" s="21"/>
      <c r="B87" s="25"/>
      <c r="C87" s="248"/>
      <c r="D87" s="280"/>
      <c r="E87" s="13"/>
      <c r="F87" s="13"/>
      <c r="G87" s="14"/>
      <c r="H87" s="8"/>
      <c r="I87" s="9"/>
      <c r="J87" s="12"/>
      <c r="K87" s="10"/>
      <c r="L87" s="10"/>
      <c r="M87" s="10"/>
      <c r="N87" s="28"/>
      <c r="O87" s="11"/>
      <c r="Q87" s="64"/>
    </row>
    <row r="88" spans="1:17" ht="13.5" x14ac:dyDescent="0.35">
      <c r="A88" s="21"/>
      <c r="B88" s="25"/>
      <c r="C88" s="55"/>
      <c r="D88" s="57"/>
      <c r="E88" s="13"/>
      <c r="F88" s="13"/>
      <c r="G88" s="14"/>
      <c r="H88" s="8"/>
      <c r="I88" s="9"/>
      <c r="J88" s="12"/>
      <c r="K88" s="10"/>
      <c r="L88" s="10"/>
      <c r="M88" s="10"/>
      <c r="N88" s="28"/>
      <c r="O88" s="11"/>
      <c r="Q88" s="64"/>
    </row>
    <row r="89" spans="1:17" ht="13.5" x14ac:dyDescent="0.35">
      <c r="A89" s="21"/>
      <c r="B89" s="42"/>
      <c r="C89" s="248"/>
      <c r="D89" s="249"/>
      <c r="E89" s="13"/>
      <c r="F89" s="13"/>
      <c r="G89" s="14"/>
      <c r="H89" s="8"/>
      <c r="I89" s="9"/>
      <c r="J89" s="12"/>
      <c r="K89" s="10"/>
      <c r="L89" s="10"/>
      <c r="M89" s="10"/>
      <c r="N89" s="28"/>
      <c r="O89" s="11"/>
      <c r="Q89" s="64"/>
    </row>
    <row r="90" spans="1:17" ht="13.5" x14ac:dyDescent="0.35">
      <c r="A90" s="21"/>
      <c r="B90" s="43"/>
      <c r="C90" s="248"/>
      <c r="D90" s="280"/>
      <c r="E90" s="13"/>
      <c r="F90" s="13"/>
      <c r="G90" s="14"/>
      <c r="H90" s="8"/>
      <c r="I90" s="9"/>
      <c r="J90" s="12"/>
      <c r="K90" s="10"/>
      <c r="L90" s="10"/>
      <c r="M90" s="10"/>
      <c r="N90" s="28"/>
      <c r="O90" s="11"/>
      <c r="Q90" s="64"/>
    </row>
    <row r="91" spans="1:17" ht="13.5" x14ac:dyDescent="0.35">
      <c r="A91" s="21"/>
      <c r="B91" s="42"/>
      <c r="C91" s="49"/>
      <c r="D91" s="50"/>
      <c r="E91" s="13"/>
      <c r="F91" s="13"/>
      <c r="G91" s="14"/>
      <c r="H91" s="8"/>
      <c r="I91" s="9"/>
      <c r="J91" s="12"/>
      <c r="K91" s="10"/>
      <c r="L91" s="10"/>
      <c r="M91" s="10"/>
      <c r="N91" s="28"/>
      <c r="O91" s="11"/>
      <c r="Q91" s="64"/>
    </row>
    <row r="92" spans="1:17" ht="13.5" x14ac:dyDescent="0.35">
      <c r="A92" s="21"/>
      <c r="B92" s="42"/>
      <c r="C92" s="49"/>
      <c r="D92" s="50"/>
      <c r="E92" s="13"/>
      <c r="F92" s="13"/>
      <c r="G92" s="14"/>
      <c r="H92" s="8"/>
      <c r="I92" s="9"/>
      <c r="J92" s="12"/>
      <c r="K92" s="10"/>
      <c r="L92" s="10"/>
      <c r="M92" s="10"/>
      <c r="N92" s="28"/>
      <c r="O92" s="11"/>
      <c r="Q92" s="64">
        <f t="shared" si="4"/>
        <v>0</v>
      </c>
    </row>
    <row r="93" spans="1:17" ht="13.5" x14ac:dyDescent="0.35">
      <c r="A93" s="21"/>
      <c r="B93" s="25"/>
      <c r="C93" s="49"/>
      <c r="D93" s="65"/>
      <c r="E93" s="13"/>
      <c r="F93" s="13"/>
      <c r="G93" s="14"/>
      <c r="H93" s="8"/>
      <c r="I93" s="9"/>
      <c r="J93" s="12"/>
      <c r="K93" s="10"/>
      <c r="L93" s="10"/>
      <c r="M93" s="10"/>
      <c r="N93" s="28"/>
      <c r="O93" s="11"/>
      <c r="Q93" s="64">
        <f t="shared" si="4"/>
        <v>0</v>
      </c>
    </row>
    <row r="94" spans="1:17" ht="13.5" x14ac:dyDescent="0.35">
      <c r="A94" s="21"/>
      <c r="B94" s="25"/>
      <c r="C94" s="49"/>
      <c r="D94" s="50"/>
      <c r="E94" s="13"/>
      <c r="F94" s="13"/>
      <c r="G94" s="14"/>
      <c r="H94" s="8"/>
      <c r="I94" s="9"/>
      <c r="J94" s="12"/>
      <c r="K94" s="10"/>
      <c r="L94" s="10"/>
      <c r="M94" s="10"/>
      <c r="N94" s="28"/>
      <c r="O94" s="11"/>
      <c r="Q94" s="64">
        <f t="shared" si="4"/>
        <v>0</v>
      </c>
    </row>
    <row r="95" spans="1:17" ht="13.5" x14ac:dyDescent="0.35">
      <c r="A95" s="21"/>
      <c r="B95" s="25"/>
      <c r="C95" s="49"/>
      <c r="D95" s="50"/>
      <c r="E95" s="13"/>
      <c r="F95" s="13"/>
      <c r="G95" s="14"/>
      <c r="H95" s="8"/>
      <c r="I95" s="9"/>
      <c r="J95" s="12"/>
      <c r="K95" s="10"/>
      <c r="L95" s="10"/>
      <c r="M95" s="10"/>
      <c r="N95" s="28"/>
      <c r="O95" s="11"/>
      <c r="Q95" s="64">
        <f t="shared" si="4"/>
        <v>0</v>
      </c>
    </row>
    <row r="96" spans="1:17" ht="13.5" thickBot="1" x14ac:dyDescent="0.3">
      <c r="A96" s="245" t="s">
        <v>12</v>
      </c>
      <c r="B96" s="246"/>
      <c r="C96" s="246"/>
      <c r="D96" s="246"/>
      <c r="E96" s="246"/>
      <c r="F96" s="247"/>
      <c r="G96" s="32">
        <f>SUM(G83:G93)</f>
        <v>6000000</v>
      </c>
      <c r="H96" s="33" t="s">
        <v>19</v>
      </c>
      <c r="I96" s="34"/>
      <c r="J96" s="35">
        <f>SUM(J83:J92)</f>
        <v>100</v>
      </c>
      <c r="K96" s="36"/>
      <c r="L96" s="36"/>
      <c r="M96" s="37">
        <f>SUM(M83:M95)</f>
        <v>0</v>
      </c>
      <c r="N96" s="44">
        <f>SUM(N82:N95)</f>
        <v>0</v>
      </c>
      <c r="O96" s="38">
        <f>SUM(O82:O95)</f>
        <v>0</v>
      </c>
      <c r="Q96" s="64">
        <f t="shared" si="4"/>
        <v>6000000</v>
      </c>
    </row>
    <row r="97" spans="1:15" ht="13.5" thickTop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3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95" t="s">
        <v>359</v>
      </c>
    </row>
    <row r="99" spans="1:15" ht="13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 t="s">
        <v>25</v>
      </c>
      <c r="N99" s="2"/>
      <c r="O99" s="2"/>
    </row>
    <row r="100" spans="1:15" ht="13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N100" s="2"/>
      <c r="O100" s="2"/>
    </row>
    <row r="101" spans="1:15" ht="13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N101" s="2"/>
      <c r="O101" s="2"/>
    </row>
    <row r="102" spans="1:15" ht="13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6" t="s">
        <v>98</v>
      </c>
      <c r="N102" s="2"/>
      <c r="O102" s="2"/>
    </row>
    <row r="103" spans="1:15" ht="13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 t="s">
        <v>99</v>
      </c>
      <c r="N103" s="2"/>
      <c r="O103" s="2"/>
    </row>
    <row r="105" spans="1:15" ht="13" x14ac:dyDescent="0.3">
      <c r="A105" s="23" t="s">
        <v>0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3" x14ac:dyDescent="0.3">
      <c r="A106" s="1" t="s">
        <v>1</v>
      </c>
      <c r="B106" s="67"/>
      <c r="C106" s="68"/>
      <c r="D106" s="54"/>
    </row>
    <row r="107" spans="1:15" ht="17" x14ac:dyDescent="0.5">
      <c r="A107" s="271" t="s">
        <v>2</v>
      </c>
      <c r="B107" s="271"/>
      <c r="C107" s="271"/>
      <c r="D107" s="271"/>
      <c r="E107" s="271"/>
      <c r="F107" s="271"/>
      <c r="G107" s="271"/>
      <c r="H107" s="271"/>
      <c r="I107" s="271"/>
      <c r="J107" s="271"/>
      <c r="K107" s="271"/>
      <c r="L107" s="271"/>
      <c r="M107" s="271"/>
      <c r="N107" s="271"/>
      <c r="O107" s="271"/>
    </row>
    <row r="108" spans="1:15" ht="17" x14ac:dyDescent="0.5">
      <c r="A108" s="279" t="s">
        <v>46</v>
      </c>
      <c r="B108" s="279"/>
      <c r="C108" s="279"/>
      <c r="D108" s="279"/>
      <c r="E108" s="279"/>
      <c r="F108" s="279"/>
      <c r="G108" s="279"/>
      <c r="H108" s="279"/>
      <c r="I108" s="279"/>
      <c r="J108" s="279"/>
      <c r="K108" s="279"/>
      <c r="L108" s="279"/>
      <c r="M108" s="279"/>
      <c r="N108" s="279"/>
      <c r="O108" s="279"/>
    </row>
    <row r="109" spans="1:15" ht="17" x14ac:dyDescent="0.5">
      <c r="A109" s="279" t="s">
        <v>198</v>
      </c>
      <c r="B109" s="279"/>
      <c r="C109" s="279"/>
      <c r="D109" s="279"/>
      <c r="E109" s="279"/>
      <c r="F109" s="279"/>
      <c r="G109" s="279"/>
      <c r="H109" s="279"/>
      <c r="I109" s="279"/>
      <c r="J109" s="279"/>
      <c r="K109" s="279"/>
      <c r="L109" s="279"/>
      <c r="M109" s="279"/>
      <c r="N109" s="279"/>
      <c r="O109" s="279"/>
    </row>
    <row r="110" spans="1:15" ht="13" x14ac:dyDescent="0.3">
      <c r="A110" s="3" t="s">
        <v>60</v>
      </c>
      <c r="B110" s="3"/>
      <c r="C110" s="3"/>
      <c r="D110" s="3" t="s">
        <v>68</v>
      </c>
      <c r="E110" s="2"/>
      <c r="F110" s="69"/>
      <c r="G110" s="69"/>
      <c r="H110" s="69"/>
      <c r="I110" s="69"/>
      <c r="J110" s="69"/>
      <c r="K110" s="69"/>
      <c r="L110" s="69"/>
      <c r="M110" s="2"/>
      <c r="N110" s="2"/>
      <c r="O110" s="2"/>
    </row>
    <row r="111" spans="1:15" ht="13" x14ac:dyDescent="0.3">
      <c r="A111" s="3" t="s">
        <v>87</v>
      </c>
      <c r="B111" s="3"/>
      <c r="C111" s="3"/>
      <c r="D111" s="22" t="s">
        <v>157</v>
      </c>
      <c r="E111" s="7"/>
      <c r="F111" s="22"/>
      <c r="G111" s="22"/>
      <c r="H111" s="22"/>
      <c r="I111" s="22"/>
      <c r="J111" s="22"/>
      <c r="K111" s="70"/>
      <c r="L111" s="22"/>
      <c r="M111" s="22"/>
      <c r="N111" s="22"/>
      <c r="O111" s="22"/>
    </row>
    <row r="112" spans="1:15" ht="14" thickBot="1" x14ac:dyDescent="0.4">
      <c r="A112" s="3" t="s">
        <v>61</v>
      </c>
      <c r="B112" s="3"/>
      <c r="C112" s="3"/>
      <c r="D112" s="3" t="s">
        <v>24</v>
      </c>
      <c r="E112" s="2"/>
      <c r="F112" s="2"/>
      <c r="G112" s="2"/>
      <c r="H112" s="2"/>
      <c r="I112" s="2"/>
      <c r="J112" s="2"/>
      <c r="K112" s="2"/>
      <c r="L112" s="253" t="s">
        <v>302</v>
      </c>
      <c r="M112" s="253"/>
      <c r="N112" s="253"/>
      <c r="O112" s="253"/>
    </row>
    <row r="113" spans="1:17" ht="13.5" thickTop="1" x14ac:dyDescent="0.3">
      <c r="A113" s="254" t="s">
        <v>3</v>
      </c>
      <c r="B113" s="257" t="s">
        <v>4</v>
      </c>
      <c r="C113" s="258"/>
      <c r="D113" s="259"/>
      <c r="E113" s="266" t="s">
        <v>5</v>
      </c>
      <c r="F113" s="267"/>
      <c r="G113" s="268" t="s">
        <v>62</v>
      </c>
      <c r="H113" s="268" t="s">
        <v>63</v>
      </c>
      <c r="I113" s="268" t="s">
        <v>6</v>
      </c>
      <c r="J113" s="268" t="s">
        <v>64</v>
      </c>
      <c r="K113" s="272" t="s">
        <v>48</v>
      </c>
      <c r="L113" s="273"/>
      <c r="M113" s="266" t="s">
        <v>65</v>
      </c>
      <c r="N113" s="274"/>
      <c r="O113" s="275"/>
    </row>
    <row r="114" spans="1:17" ht="13" x14ac:dyDescent="0.3">
      <c r="A114" s="255"/>
      <c r="B114" s="260"/>
      <c r="C114" s="261"/>
      <c r="D114" s="262"/>
      <c r="E114" s="276" t="s">
        <v>7</v>
      </c>
      <c r="F114" s="276" t="s">
        <v>8</v>
      </c>
      <c r="G114" s="269"/>
      <c r="H114" s="269"/>
      <c r="I114" s="269"/>
      <c r="J114" s="269"/>
      <c r="K114" s="276" t="s">
        <v>47</v>
      </c>
      <c r="L114" s="276" t="s">
        <v>9</v>
      </c>
      <c r="M114" s="276" t="s">
        <v>66</v>
      </c>
      <c r="N114" s="277" t="s">
        <v>9</v>
      </c>
      <c r="O114" s="278"/>
    </row>
    <row r="115" spans="1:17" ht="13" x14ac:dyDescent="0.3">
      <c r="A115" s="256"/>
      <c r="B115" s="263"/>
      <c r="C115" s="264"/>
      <c r="D115" s="265"/>
      <c r="E115" s="270"/>
      <c r="F115" s="270"/>
      <c r="G115" s="270"/>
      <c r="H115" s="270"/>
      <c r="I115" s="270"/>
      <c r="J115" s="270"/>
      <c r="K115" s="270"/>
      <c r="L115" s="270"/>
      <c r="M115" s="270"/>
      <c r="N115" s="4" t="s">
        <v>10</v>
      </c>
      <c r="O115" s="5" t="s">
        <v>11</v>
      </c>
    </row>
    <row r="116" spans="1:17" ht="13" x14ac:dyDescent="0.3">
      <c r="A116" s="18" t="s">
        <v>43</v>
      </c>
      <c r="B116" s="250" t="s">
        <v>44</v>
      </c>
      <c r="C116" s="251"/>
      <c r="D116" s="252"/>
      <c r="E116" s="16" t="s">
        <v>45</v>
      </c>
      <c r="F116" s="16" t="s">
        <v>39</v>
      </c>
      <c r="G116" s="16" t="s">
        <v>40</v>
      </c>
      <c r="H116" s="16" t="s">
        <v>33</v>
      </c>
      <c r="I116" s="16" t="s">
        <v>41</v>
      </c>
      <c r="J116" s="16" t="s">
        <v>42</v>
      </c>
      <c r="K116" s="16" t="s">
        <v>34</v>
      </c>
      <c r="L116" s="16" t="s">
        <v>35</v>
      </c>
      <c r="M116" s="16" t="s">
        <v>36</v>
      </c>
      <c r="N116" s="16" t="s">
        <v>37</v>
      </c>
      <c r="O116" s="17" t="s">
        <v>38</v>
      </c>
    </row>
    <row r="117" spans="1:17" ht="13.5" x14ac:dyDescent="0.35">
      <c r="A117" s="41">
        <v>1</v>
      </c>
      <c r="B117" s="24" t="s">
        <v>26</v>
      </c>
      <c r="C117" s="29"/>
      <c r="D117" s="30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40"/>
    </row>
    <row r="118" spans="1:17" ht="13" x14ac:dyDescent="0.3">
      <c r="A118" s="41"/>
      <c r="B118" s="25">
        <v>1</v>
      </c>
      <c r="C118" s="281" t="s">
        <v>190</v>
      </c>
      <c r="D118" s="24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40"/>
    </row>
    <row r="119" spans="1:17" ht="13" x14ac:dyDescent="0.3">
      <c r="A119" s="41"/>
      <c r="B119" s="42" t="s">
        <v>69</v>
      </c>
      <c r="C119" s="248" t="s">
        <v>261</v>
      </c>
      <c r="D119" s="249"/>
      <c r="E119" s="39"/>
      <c r="F119" s="39"/>
      <c r="G119" s="14">
        <v>4170000</v>
      </c>
      <c r="H119" s="39"/>
      <c r="I119" s="39"/>
      <c r="J119" s="12">
        <f>G119/G131*100</f>
        <v>69.5</v>
      </c>
      <c r="K119" s="10">
        <v>0</v>
      </c>
      <c r="L119" s="10">
        <f>ROUND(N119/G119*100,0)</f>
        <v>0</v>
      </c>
      <c r="M119" s="10">
        <f>J119*K119/100</f>
        <v>0</v>
      </c>
      <c r="N119" s="28">
        <v>0</v>
      </c>
      <c r="O119" s="11">
        <f>J119*L119/100</f>
        <v>0</v>
      </c>
    </row>
    <row r="120" spans="1:17" ht="13.5" x14ac:dyDescent="0.35">
      <c r="A120" s="21"/>
      <c r="B120" s="72">
        <v>2</v>
      </c>
      <c r="C120" s="135" t="s">
        <v>215</v>
      </c>
      <c r="D120" s="30"/>
      <c r="E120" s="13"/>
      <c r="F120" s="13"/>
      <c r="G120" s="14"/>
      <c r="H120" s="8"/>
      <c r="I120" s="9"/>
      <c r="J120" s="12"/>
      <c r="K120" s="10"/>
      <c r="L120" s="10"/>
      <c r="M120" s="10"/>
      <c r="N120" s="28"/>
      <c r="O120" s="11"/>
    </row>
    <row r="121" spans="1:17" ht="13.5" x14ac:dyDescent="0.35">
      <c r="A121" s="21"/>
      <c r="B121" s="42" t="s">
        <v>69</v>
      </c>
      <c r="C121" s="248" t="s">
        <v>262</v>
      </c>
      <c r="D121" s="280"/>
      <c r="E121" s="13"/>
      <c r="F121" s="13"/>
      <c r="G121" s="14">
        <v>1830000</v>
      </c>
      <c r="H121" s="8"/>
      <c r="I121" s="9"/>
      <c r="J121" s="12">
        <f>G121/G131*100</f>
        <v>30.5</v>
      </c>
      <c r="K121" s="10">
        <v>0</v>
      </c>
      <c r="L121" s="10">
        <f>ROUND(N121/G121*100,0)</f>
        <v>0</v>
      </c>
      <c r="M121" s="10">
        <f>J121*K121/100</f>
        <v>0</v>
      </c>
      <c r="N121" s="28">
        <v>0</v>
      </c>
      <c r="O121" s="11">
        <f>J121*L121/100</f>
        <v>0</v>
      </c>
      <c r="Q121" s="64">
        <f>G121-N121</f>
        <v>1830000</v>
      </c>
    </row>
    <row r="122" spans="1:17" ht="13.5" x14ac:dyDescent="0.35">
      <c r="A122" s="21"/>
      <c r="B122" s="25"/>
      <c r="C122" s="248"/>
      <c r="D122" s="280"/>
      <c r="E122" s="13"/>
      <c r="F122" s="13"/>
      <c r="G122" s="14"/>
      <c r="H122" s="8"/>
      <c r="I122" s="9"/>
      <c r="J122" s="12"/>
      <c r="K122" s="10"/>
      <c r="L122" s="10"/>
      <c r="M122" s="10"/>
      <c r="N122" s="28"/>
      <c r="O122" s="11"/>
      <c r="Q122" s="64"/>
    </row>
    <row r="123" spans="1:17" ht="13.5" x14ac:dyDescent="0.35">
      <c r="A123" s="21"/>
      <c r="B123" s="25"/>
      <c r="C123" s="55"/>
      <c r="D123" s="57"/>
      <c r="E123" s="13"/>
      <c r="F123" s="13"/>
      <c r="G123" s="14"/>
      <c r="H123" s="8"/>
      <c r="I123" s="9"/>
      <c r="J123" s="12"/>
      <c r="K123" s="10"/>
      <c r="L123" s="10"/>
      <c r="M123" s="10"/>
      <c r="N123" s="28"/>
      <c r="O123" s="11"/>
      <c r="Q123" s="64"/>
    </row>
    <row r="124" spans="1:17" ht="13.5" x14ac:dyDescent="0.35">
      <c r="A124" s="21"/>
      <c r="B124" s="42"/>
      <c r="C124" s="248"/>
      <c r="D124" s="249"/>
      <c r="E124" s="13"/>
      <c r="F124" s="13"/>
      <c r="G124" s="14"/>
      <c r="H124" s="8"/>
      <c r="I124" s="9"/>
      <c r="J124" s="12"/>
      <c r="K124" s="10"/>
      <c r="L124" s="10"/>
      <c r="M124" s="10"/>
      <c r="N124" s="28"/>
      <c r="O124" s="11"/>
      <c r="Q124" s="64"/>
    </row>
    <row r="125" spans="1:17" ht="13.5" x14ac:dyDescent="0.35">
      <c r="A125" s="21"/>
      <c r="B125" s="43"/>
      <c r="C125" s="248"/>
      <c r="D125" s="280"/>
      <c r="E125" s="13"/>
      <c r="F125" s="13"/>
      <c r="G125" s="14"/>
      <c r="H125" s="8"/>
      <c r="I125" s="9"/>
      <c r="J125" s="12"/>
      <c r="K125" s="10"/>
      <c r="L125" s="10"/>
      <c r="M125" s="10"/>
      <c r="N125" s="28"/>
      <c r="O125" s="11"/>
      <c r="Q125" s="64"/>
    </row>
    <row r="126" spans="1:17" ht="13.5" x14ac:dyDescent="0.35">
      <c r="A126" s="21"/>
      <c r="B126" s="42"/>
      <c r="C126" s="49"/>
      <c r="D126" s="50"/>
      <c r="E126" s="13"/>
      <c r="F126" s="13"/>
      <c r="G126" s="14"/>
      <c r="H126" s="8"/>
      <c r="I126" s="9"/>
      <c r="J126" s="12"/>
      <c r="K126" s="10"/>
      <c r="L126" s="10"/>
      <c r="M126" s="10"/>
      <c r="N126" s="28"/>
      <c r="O126" s="11"/>
      <c r="Q126" s="64"/>
    </row>
    <row r="127" spans="1:17" ht="13.5" x14ac:dyDescent="0.35">
      <c r="A127" s="21"/>
      <c r="B127" s="42"/>
      <c r="C127" s="49"/>
      <c r="D127" s="50"/>
      <c r="E127" s="13"/>
      <c r="F127" s="13"/>
      <c r="G127" s="14"/>
      <c r="H127" s="8"/>
      <c r="I127" s="9"/>
      <c r="J127" s="12"/>
      <c r="K127" s="10"/>
      <c r="L127" s="10"/>
      <c r="M127" s="10"/>
      <c r="N127" s="28"/>
      <c r="O127" s="11"/>
      <c r="Q127" s="64"/>
    </row>
    <row r="128" spans="1:17" ht="13.5" x14ac:dyDescent="0.35">
      <c r="A128" s="21"/>
      <c r="B128" s="25"/>
      <c r="C128" s="49"/>
      <c r="D128" s="65"/>
      <c r="E128" s="13"/>
      <c r="F128" s="13"/>
      <c r="G128" s="14"/>
      <c r="H128" s="8"/>
      <c r="I128" s="9"/>
      <c r="J128" s="12"/>
      <c r="K128" s="10"/>
      <c r="L128" s="10"/>
      <c r="M128" s="10"/>
      <c r="N128" s="28"/>
      <c r="O128" s="11"/>
      <c r="Q128" s="64">
        <f t="shared" ref="Q128:Q131" si="6">G128-N128</f>
        <v>0</v>
      </c>
    </row>
    <row r="129" spans="1:17" ht="13.5" x14ac:dyDescent="0.35">
      <c r="A129" s="21"/>
      <c r="B129" s="25"/>
      <c r="C129" s="49"/>
      <c r="D129" s="50"/>
      <c r="E129" s="13"/>
      <c r="F129" s="13"/>
      <c r="G129" s="14"/>
      <c r="H129" s="8"/>
      <c r="I129" s="9"/>
      <c r="J129" s="12"/>
      <c r="K129" s="10"/>
      <c r="L129" s="10"/>
      <c r="M129" s="10"/>
      <c r="N129" s="28"/>
      <c r="O129" s="11"/>
      <c r="Q129" s="64">
        <f t="shared" si="6"/>
        <v>0</v>
      </c>
    </row>
    <row r="130" spans="1:17" ht="13.5" x14ac:dyDescent="0.35">
      <c r="A130" s="21"/>
      <c r="B130" s="25"/>
      <c r="C130" s="49"/>
      <c r="D130" s="50"/>
      <c r="E130" s="13"/>
      <c r="F130" s="13"/>
      <c r="G130" s="14"/>
      <c r="H130" s="8"/>
      <c r="I130" s="9"/>
      <c r="J130" s="12"/>
      <c r="K130" s="10"/>
      <c r="L130" s="10"/>
      <c r="M130" s="10"/>
      <c r="N130" s="28"/>
      <c r="O130" s="11"/>
      <c r="Q130" s="64">
        <f t="shared" si="6"/>
        <v>0</v>
      </c>
    </row>
    <row r="131" spans="1:17" ht="13.5" thickBot="1" x14ac:dyDescent="0.3">
      <c r="A131" s="245" t="s">
        <v>12</v>
      </c>
      <c r="B131" s="246"/>
      <c r="C131" s="246"/>
      <c r="D131" s="246"/>
      <c r="E131" s="246"/>
      <c r="F131" s="247"/>
      <c r="G131" s="32">
        <f>SUM(G119:G128)</f>
        <v>6000000</v>
      </c>
      <c r="H131" s="33" t="s">
        <v>19</v>
      </c>
      <c r="I131" s="34"/>
      <c r="J131" s="35">
        <f>SUM(J119:J130)</f>
        <v>100</v>
      </c>
      <c r="K131" s="36"/>
      <c r="L131" s="36"/>
      <c r="M131" s="37">
        <f>SUM(M120:M130)</f>
        <v>0</v>
      </c>
      <c r="N131" s="44">
        <f>SUM(N119:N130)</f>
        <v>0</v>
      </c>
      <c r="O131" s="38">
        <f>SUM(O120:O130)</f>
        <v>0</v>
      </c>
      <c r="Q131" s="64">
        <f t="shared" si="6"/>
        <v>6000000</v>
      </c>
    </row>
    <row r="132" spans="1:17" ht="13.5" thickTop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7" ht="13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95" t="s">
        <v>359</v>
      </c>
    </row>
    <row r="134" spans="1:17" ht="13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 t="s">
        <v>25</v>
      </c>
      <c r="N134" s="2"/>
      <c r="O134" s="2"/>
    </row>
    <row r="135" spans="1:17" ht="13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N135" s="2"/>
      <c r="O135" s="2"/>
    </row>
    <row r="136" spans="1:17" ht="13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N136" s="2"/>
      <c r="O136" s="2"/>
    </row>
    <row r="137" spans="1:17" ht="13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6" t="s">
        <v>98</v>
      </c>
      <c r="N137" s="2"/>
      <c r="O137" s="2"/>
    </row>
    <row r="138" spans="1:17" ht="13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 t="s">
        <v>99</v>
      </c>
      <c r="N138" s="2"/>
      <c r="O138" s="2"/>
    </row>
    <row r="140" spans="1:17" ht="13" x14ac:dyDescent="0.3">
      <c r="A140" s="23" t="s">
        <v>0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7" ht="13" x14ac:dyDescent="0.3">
      <c r="A141" s="1" t="s">
        <v>1</v>
      </c>
      <c r="B141" s="67"/>
      <c r="C141" s="68"/>
      <c r="D141" s="54"/>
    </row>
    <row r="142" spans="1:17" ht="17" x14ac:dyDescent="0.5">
      <c r="A142" s="271" t="s">
        <v>2</v>
      </c>
      <c r="B142" s="271"/>
      <c r="C142" s="271"/>
      <c r="D142" s="271"/>
      <c r="E142" s="271"/>
      <c r="F142" s="271"/>
      <c r="G142" s="271"/>
      <c r="H142" s="271"/>
      <c r="I142" s="271"/>
      <c r="J142" s="271"/>
      <c r="K142" s="271"/>
      <c r="L142" s="271"/>
      <c r="M142" s="271"/>
      <c r="N142" s="271"/>
      <c r="O142" s="271"/>
    </row>
    <row r="143" spans="1:17" ht="17" x14ac:dyDescent="0.5">
      <c r="A143" s="279" t="s">
        <v>46</v>
      </c>
      <c r="B143" s="279"/>
      <c r="C143" s="279"/>
      <c r="D143" s="279"/>
      <c r="E143" s="279"/>
      <c r="F143" s="279"/>
      <c r="G143" s="279"/>
      <c r="H143" s="279"/>
      <c r="I143" s="279"/>
      <c r="J143" s="279"/>
      <c r="K143" s="279"/>
      <c r="L143" s="279"/>
      <c r="M143" s="279"/>
      <c r="N143" s="279"/>
      <c r="O143" s="279"/>
    </row>
    <row r="144" spans="1:17" ht="17" x14ac:dyDescent="0.5">
      <c r="A144" s="279" t="s">
        <v>198</v>
      </c>
      <c r="B144" s="279"/>
      <c r="C144" s="279"/>
      <c r="D144" s="279"/>
      <c r="E144" s="279"/>
      <c r="F144" s="279"/>
      <c r="G144" s="279"/>
      <c r="H144" s="279"/>
      <c r="I144" s="279"/>
      <c r="J144" s="279"/>
      <c r="K144" s="279"/>
      <c r="L144" s="279"/>
      <c r="M144" s="279"/>
      <c r="N144" s="279"/>
      <c r="O144" s="279"/>
    </row>
    <row r="145" spans="1:17" ht="13" x14ac:dyDescent="0.3">
      <c r="A145" s="3" t="s">
        <v>60</v>
      </c>
      <c r="B145" s="3"/>
      <c r="C145" s="3"/>
      <c r="D145" s="3" t="s">
        <v>68</v>
      </c>
      <c r="E145" s="2"/>
      <c r="F145" s="69"/>
      <c r="G145" s="69"/>
      <c r="H145" s="69"/>
      <c r="I145" s="69"/>
      <c r="J145" s="69"/>
      <c r="K145" s="69"/>
      <c r="L145" s="69"/>
      <c r="M145" s="2"/>
      <c r="N145" s="2"/>
      <c r="O145" s="2"/>
    </row>
    <row r="146" spans="1:17" ht="13" x14ac:dyDescent="0.3">
      <c r="A146" s="3" t="s">
        <v>87</v>
      </c>
      <c r="B146" s="3"/>
      <c r="C146" s="3"/>
      <c r="D146" s="22" t="s">
        <v>133</v>
      </c>
      <c r="E146" s="7"/>
      <c r="F146" s="22"/>
      <c r="G146" s="22"/>
      <c r="H146" s="22"/>
      <c r="I146" s="22"/>
      <c r="J146" s="22"/>
      <c r="K146" s="70"/>
      <c r="L146" s="22"/>
      <c r="M146" s="22"/>
      <c r="N146" s="22"/>
      <c r="O146" s="22"/>
    </row>
    <row r="147" spans="1:17" ht="14" thickBot="1" x14ac:dyDescent="0.4">
      <c r="A147" s="3" t="s">
        <v>61</v>
      </c>
      <c r="B147" s="3"/>
      <c r="C147" s="3"/>
      <c r="D147" s="3" t="s">
        <v>24</v>
      </c>
      <c r="E147" s="2"/>
      <c r="F147" s="2"/>
      <c r="G147" s="2"/>
      <c r="H147" s="2"/>
      <c r="I147" s="2"/>
      <c r="J147" s="2"/>
      <c r="K147" s="2"/>
      <c r="L147" s="253" t="s">
        <v>302</v>
      </c>
      <c r="M147" s="253"/>
      <c r="N147" s="253"/>
      <c r="O147" s="253"/>
    </row>
    <row r="148" spans="1:17" ht="13.5" thickTop="1" x14ac:dyDescent="0.3">
      <c r="A148" s="254" t="s">
        <v>3</v>
      </c>
      <c r="B148" s="257" t="s">
        <v>4</v>
      </c>
      <c r="C148" s="258"/>
      <c r="D148" s="259"/>
      <c r="E148" s="266" t="s">
        <v>5</v>
      </c>
      <c r="F148" s="267"/>
      <c r="G148" s="268" t="s">
        <v>62</v>
      </c>
      <c r="H148" s="268" t="s">
        <v>63</v>
      </c>
      <c r="I148" s="268" t="s">
        <v>6</v>
      </c>
      <c r="J148" s="268" t="s">
        <v>64</v>
      </c>
      <c r="K148" s="272" t="s">
        <v>48</v>
      </c>
      <c r="L148" s="273"/>
      <c r="M148" s="266" t="s">
        <v>65</v>
      </c>
      <c r="N148" s="274"/>
      <c r="O148" s="275"/>
    </row>
    <row r="149" spans="1:17" ht="13" x14ac:dyDescent="0.3">
      <c r="A149" s="255"/>
      <c r="B149" s="260"/>
      <c r="C149" s="261"/>
      <c r="D149" s="262"/>
      <c r="E149" s="276" t="s">
        <v>7</v>
      </c>
      <c r="F149" s="276" t="s">
        <v>8</v>
      </c>
      <c r="G149" s="269"/>
      <c r="H149" s="269"/>
      <c r="I149" s="269"/>
      <c r="J149" s="269"/>
      <c r="K149" s="276" t="s">
        <v>47</v>
      </c>
      <c r="L149" s="276" t="s">
        <v>9</v>
      </c>
      <c r="M149" s="276" t="s">
        <v>66</v>
      </c>
      <c r="N149" s="277" t="s">
        <v>9</v>
      </c>
      <c r="O149" s="278"/>
    </row>
    <row r="150" spans="1:17" ht="13" x14ac:dyDescent="0.3">
      <c r="A150" s="256"/>
      <c r="B150" s="263"/>
      <c r="C150" s="264"/>
      <c r="D150" s="265"/>
      <c r="E150" s="270"/>
      <c r="F150" s="270"/>
      <c r="G150" s="270"/>
      <c r="H150" s="270"/>
      <c r="I150" s="270"/>
      <c r="J150" s="270"/>
      <c r="K150" s="270"/>
      <c r="L150" s="270"/>
      <c r="M150" s="270"/>
      <c r="N150" s="4" t="s">
        <v>10</v>
      </c>
      <c r="O150" s="5" t="s">
        <v>11</v>
      </c>
    </row>
    <row r="151" spans="1:17" ht="13" x14ac:dyDescent="0.3">
      <c r="A151" s="18" t="s">
        <v>43</v>
      </c>
      <c r="B151" s="250" t="s">
        <v>44</v>
      </c>
      <c r="C151" s="251"/>
      <c r="D151" s="252"/>
      <c r="E151" s="16" t="s">
        <v>45</v>
      </c>
      <c r="F151" s="16" t="s">
        <v>39</v>
      </c>
      <c r="G151" s="16" t="s">
        <v>40</v>
      </c>
      <c r="H151" s="16" t="s">
        <v>33</v>
      </c>
      <c r="I151" s="16" t="s">
        <v>41</v>
      </c>
      <c r="J151" s="16" t="s">
        <v>42</v>
      </c>
      <c r="K151" s="16" t="s">
        <v>34</v>
      </c>
      <c r="L151" s="16" t="s">
        <v>35</v>
      </c>
      <c r="M151" s="16" t="s">
        <v>36</v>
      </c>
      <c r="N151" s="16" t="s">
        <v>37</v>
      </c>
      <c r="O151" s="17" t="s">
        <v>38</v>
      </c>
    </row>
    <row r="152" spans="1:17" ht="13.5" x14ac:dyDescent="0.35">
      <c r="A152" s="21" t="s">
        <v>88</v>
      </c>
      <c r="B152" s="24" t="s">
        <v>26</v>
      </c>
      <c r="C152" s="29"/>
      <c r="D152" s="30"/>
      <c r="E152" s="13"/>
      <c r="F152" s="13"/>
      <c r="G152" s="14"/>
      <c r="H152" s="8"/>
      <c r="I152" s="9"/>
      <c r="J152" s="12"/>
      <c r="K152" s="10"/>
      <c r="L152" s="10"/>
      <c r="M152" s="10"/>
      <c r="N152" s="28"/>
      <c r="O152" s="11"/>
    </row>
    <row r="153" spans="1:17" ht="13.5" x14ac:dyDescent="0.35">
      <c r="A153" s="21"/>
      <c r="B153" s="25">
        <v>1</v>
      </c>
      <c r="C153" s="281" t="s">
        <v>190</v>
      </c>
      <c r="D153" s="249"/>
      <c r="E153" s="13"/>
      <c r="F153" s="13"/>
      <c r="G153" s="14"/>
      <c r="H153" s="8"/>
      <c r="I153" s="9"/>
      <c r="J153" s="12"/>
      <c r="K153" s="10"/>
      <c r="L153" s="10"/>
      <c r="M153" s="10"/>
      <c r="N153" s="28"/>
      <c r="O153" s="11"/>
    </row>
    <row r="154" spans="1:17" ht="13.5" x14ac:dyDescent="0.35">
      <c r="A154" s="21"/>
      <c r="B154" s="42" t="s">
        <v>69</v>
      </c>
      <c r="C154" s="248" t="s">
        <v>27</v>
      </c>
      <c r="D154" s="280"/>
      <c r="E154" s="13"/>
      <c r="F154" s="13"/>
      <c r="G154" s="14">
        <v>4795000</v>
      </c>
      <c r="H154" s="8"/>
      <c r="I154" s="9"/>
      <c r="J154" s="12">
        <f>G154/G163*100</f>
        <v>79.916666666666671</v>
      </c>
      <c r="K154" s="10">
        <v>0</v>
      </c>
      <c r="L154" s="10">
        <f>ROUND(N154/G154*100,0)</f>
        <v>0</v>
      </c>
      <c r="M154" s="10">
        <f>J154*K154/100</f>
        <v>0</v>
      </c>
      <c r="N154" s="28"/>
      <c r="O154" s="11">
        <f>J154*L154/100</f>
        <v>0</v>
      </c>
      <c r="Q154" s="64">
        <f>G154-N154</f>
        <v>4795000</v>
      </c>
    </row>
    <row r="155" spans="1:17" ht="13.5" x14ac:dyDescent="0.35">
      <c r="A155" s="21"/>
      <c r="B155" s="25">
        <v>2</v>
      </c>
      <c r="C155" s="248" t="s">
        <v>215</v>
      </c>
      <c r="D155" s="280"/>
      <c r="E155" s="13"/>
      <c r="F155" s="13"/>
      <c r="G155" s="14"/>
      <c r="H155" s="8"/>
      <c r="I155" s="9"/>
      <c r="J155" s="12"/>
      <c r="K155" s="10"/>
      <c r="L155" s="10"/>
      <c r="M155" s="10"/>
      <c r="N155" s="28"/>
      <c r="O155" s="11"/>
      <c r="Q155" s="64">
        <f t="shared" ref="Q155:Q163" si="7">G155-N155</f>
        <v>0</v>
      </c>
    </row>
    <row r="156" spans="1:17" ht="13.5" x14ac:dyDescent="0.35">
      <c r="A156" s="21"/>
      <c r="B156" s="42" t="s">
        <v>69</v>
      </c>
      <c r="C156" s="248" t="s">
        <v>262</v>
      </c>
      <c r="D156" s="249"/>
      <c r="E156" s="13"/>
      <c r="F156" s="13"/>
      <c r="G156" s="14">
        <v>915000</v>
      </c>
      <c r="H156" s="8"/>
      <c r="I156" s="9"/>
      <c r="J156" s="12">
        <f>G156/G163*100</f>
        <v>15.25</v>
      </c>
      <c r="K156" s="10">
        <v>0</v>
      </c>
      <c r="L156" s="10">
        <f>ROUND(N156/G156*100,0)</f>
        <v>0</v>
      </c>
      <c r="M156" s="10">
        <f>J156*K156/100</f>
        <v>0</v>
      </c>
      <c r="N156" s="28"/>
      <c r="O156" s="11">
        <f>J156*L156/100</f>
        <v>0</v>
      </c>
      <c r="Q156" s="64">
        <f t="shared" si="7"/>
        <v>915000</v>
      </c>
    </row>
    <row r="157" spans="1:17" ht="13.5" x14ac:dyDescent="0.35">
      <c r="A157" s="21"/>
      <c r="B157" s="43">
        <v>3</v>
      </c>
      <c r="C157" s="248" t="s">
        <v>263</v>
      </c>
      <c r="D157" s="280"/>
      <c r="E157" s="13"/>
      <c r="F157" s="13"/>
      <c r="G157" s="14"/>
      <c r="H157" s="8"/>
      <c r="I157" s="9"/>
      <c r="J157" s="12"/>
      <c r="K157" s="10"/>
      <c r="L157" s="10"/>
      <c r="M157" s="10"/>
      <c r="N157" s="28"/>
      <c r="O157" s="11"/>
      <c r="Q157" s="64">
        <f t="shared" si="7"/>
        <v>0</v>
      </c>
    </row>
    <row r="158" spans="1:17" ht="13.5" x14ac:dyDescent="0.35">
      <c r="A158" s="21"/>
      <c r="B158" s="42" t="s">
        <v>69</v>
      </c>
      <c r="C158" s="49" t="s">
        <v>27</v>
      </c>
      <c r="D158" s="50"/>
      <c r="E158" s="13"/>
      <c r="F158" s="13"/>
      <c r="G158" s="14">
        <v>290000</v>
      </c>
      <c r="H158" s="8"/>
      <c r="I158" s="9"/>
      <c r="J158" s="12">
        <f>G158/G163*100</f>
        <v>4.833333333333333</v>
      </c>
      <c r="K158" s="10">
        <v>0</v>
      </c>
      <c r="L158" s="10">
        <f>ROUND(N158/G158*100,0)</f>
        <v>0</v>
      </c>
      <c r="M158" s="10">
        <f>J158*K158/100</f>
        <v>0</v>
      </c>
      <c r="N158" s="28"/>
      <c r="O158" s="11">
        <f>J158*L158/100</f>
        <v>0</v>
      </c>
      <c r="Q158" s="64">
        <f t="shared" si="7"/>
        <v>290000</v>
      </c>
    </row>
    <row r="159" spans="1:17" ht="13.5" x14ac:dyDescent="0.35">
      <c r="A159" s="21"/>
      <c r="B159" s="42"/>
      <c r="C159" s="49"/>
      <c r="D159" s="50"/>
      <c r="E159" s="13"/>
      <c r="F159" s="13"/>
      <c r="G159" s="14"/>
      <c r="H159" s="8"/>
      <c r="I159" s="9"/>
      <c r="J159" s="12"/>
      <c r="K159" s="10"/>
      <c r="L159" s="10"/>
      <c r="M159" s="10"/>
      <c r="N159" s="28"/>
      <c r="O159" s="11"/>
      <c r="Q159" s="64">
        <f t="shared" si="7"/>
        <v>0</v>
      </c>
    </row>
    <row r="160" spans="1:17" ht="13.5" x14ac:dyDescent="0.35">
      <c r="A160" s="21"/>
      <c r="B160" s="25"/>
      <c r="C160" s="49"/>
      <c r="D160" s="65"/>
      <c r="E160" s="13"/>
      <c r="F160" s="13"/>
      <c r="G160" s="14"/>
      <c r="H160" s="8"/>
      <c r="I160" s="9"/>
      <c r="J160" s="12"/>
      <c r="K160" s="10"/>
      <c r="L160" s="10"/>
      <c r="M160" s="10"/>
      <c r="N160" s="28"/>
      <c r="O160" s="11"/>
      <c r="Q160" s="64">
        <f t="shared" si="7"/>
        <v>0</v>
      </c>
    </row>
    <row r="161" spans="1:17" ht="13.5" x14ac:dyDescent="0.35">
      <c r="A161" s="21"/>
      <c r="B161" s="25"/>
      <c r="C161" s="49"/>
      <c r="D161" s="50"/>
      <c r="E161" s="13"/>
      <c r="F161" s="13"/>
      <c r="G161" s="14"/>
      <c r="H161" s="8"/>
      <c r="I161" s="9"/>
      <c r="J161" s="12"/>
      <c r="K161" s="10"/>
      <c r="L161" s="10"/>
      <c r="M161" s="10"/>
      <c r="N161" s="28"/>
      <c r="O161" s="11"/>
      <c r="Q161" s="64">
        <f t="shared" si="7"/>
        <v>0</v>
      </c>
    </row>
    <row r="162" spans="1:17" ht="13.5" x14ac:dyDescent="0.35">
      <c r="A162" s="21"/>
      <c r="B162" s="25"/>
      <c r="C162" s="49"/>
      <c r="D162" s="50"/>
      <c r="E162" s="13"/>
      <c r="F162" s="13"/>
      <c r="G162" s="14"/>
      <c r="H162" s="8"/>
      <c r="I162" s="9"/>
      <c r="J162" s="12"/>
      <c r="K162" s="10"/>
      <c r="L162" s="10"/>
      <c r="M162" s="10"/>
      <c r="N162" s="28"/>
      <c r="O162" s="11"/>
      <c r="Q162" s="64">
        <f t="shared" si="7"/>
        <v>0</v>
      </c>
    </row>
    <row r="163" spans="1:17" ht="13.5" thickBot="1" x14ac:dyDescent="0.3">
      <c r="A163" s="245" t="s">
        <v>12</v>
      </c>
      <c r="B163" s="246"/>
      <c r="C163" s="246"/>
      <c r="D163" s="246"/>
      <c r="E163" s="246"/>
      <c r="F163" s="247"/>
      <c r="G163" s="32">
        <f>SUM(G152:G160)</f>
        <v>6000000</v>
      </c>
      <c r="H163" s="33" t="s">
        <v>19</v>
      </c>
      <c r="I163" s="34"/>
      <c r="J163" s="35">
        <f>SUM(J152:J159)</f>
        <v>100</v>
      </c>
      <c r="K163" s="36"/>
      <c r="L163" s="36"/>
      <c r="M163" s="37">
        <f>SUM(M152:M162)</f>
        <v>0</v>
      </c>
      <c r="N163" s="44">
        <f>SUM(N152:N162)</f>
        <v>0</v>
      </c>
      <c r="O163" s="38">
        <f>SUM(O152:O162)</f>
        <v>0</v>
      </c>
      <c r="Q163" s="64">
        <f t="shared" si="7"/>
        <v>6000000</v>
      </c>
    </row>
    <row r="164" spans="1:17" ht="13.5" thickTop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7" ht="13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95" t="s">
        <v>359</v>
      </c>
    </row>
    <row r="166" spans="1:17" ht="13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 t="s">
        <v>25</v>
      </c>
      <c r="N166" s="2"/>
      <c r="O166" s="2"/>
    </row>
    <row r="167" spans="1:17" ht="13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N167" s="2"/>
      <c r="O167" s="2"/>
    </row>
    <row r="168" spans="1:17" ht="13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N168" s="2"/>
      <c r="O168" s="2"/>
    </row>
    <row r="169" spans="1:17" ht="13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6" t="s">
        <v>98</v>
      </c>
      <c r="N169" s="2"/>
      <c r="O169" s="2"/>
    </row>
    <row r="170" spans="1:17" ht="13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 t="s">
        <v>99</v>
      </c>
      <c r="N170" s="2"/>
      <c r="O170" s="2"/>
    </row>
    <row r="172" spans="1:17" ht="13" x14ac:dyDescent="0.3">
      <c r="A172" s="23" t="s">
        <v>0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7" ht="13" x14ac:dyDescent="0.3">
      <c r="A173" s="1" t="s">
        <v>1</v>
      </c>
      <c r="B173" s="67"/>
      <c r="C173" s="68"/>
      <c r="D173" s="54"/>
    </row>
    <row r="174" spans="1:17" ht="17" x14ac:dyDescent="0.5">
      <c r="A174" s="271" t="s">
        <v>2</v>
      </c>
      <c r="B174" s="271"/>
      <c r="C174" s="271"/>
      <c r="D174" s="271"/>
      <c r="E174" s="271"/>
      <c r="F174" s="271"/>
      <c r="G174" s="271"/>
      <c r="H174" s="271"/>
      <c r="I174" s="271"/>
      <c r="J174" s="271"/>
      <c r="K174" s="271"/>
      <c r="L174" s="271"/>
      <c r="M174" s="271"/>
      <c r="N174" s="271"/>
      <c r="O174" s="271"/>
    </row>
    <row r="175" spans="1:17" ht="17" x14ac:dyDescent="0.5">
      <c r="A175" s="279" t="s">
        <v>46</v>
      </c>
      <c r="B175" s="279"/>
      <c r="C175" s="279"/>
      <c r="D175" s="279"/>
      <c r="E175" s="279"/>
      <c r="F175" s="279"/>
      <c r="G175" s="279"/>
      <c r="H175" s="279"/>
      <c r="I175" s="279"/>
      <c r="J175" s="279"/>
      <c r="K175" s="279"/>
      <c r="L175" s="279"/>
      <c r="M175" s="279"/>
      <c r="N175" s="279"/>
      <c r="O175" s="279"/>
    </row>
    <row r="176" spans="1:17" ht="17" x14ac:dyDescent="0.5">
      <c r="A176" s="279" t="s">
        <v>198</v>
      </c>
      <c r="B176" s="279"/>
      <c r="C176" s="279"/>
      <c r="D176" s="279"/>
      <c r="E176" s="279"/>
      <c r="F176" s="279"/>
      <c r="G176" s="279"/>
      <c r="H176" s="279"/>
      <c r="I176" s="279"/>
      <c r="J176" s="279"/>
      <c r="K176" s="279"/>
      <c r="L176" s="279"/>
      <c r="M176" s="279"/>
      <c r="N176" s="279"/>
      <c r="O176" s="279"/>
    </row>
    <row r="177" spans="1:17" ht="13" x14ac:dyDescent="0.3">
      <c r="A177" s="3" t="s">
        <v>60</v>
      </c>
      <c r="B177" s="3"/>
      <c r="C177" s="3"/>
      <c r="D177" s="3" t="s">
        <v>68</v>
      </c>
      <c r="E177" s="2"/>
      <c r="F177" s="69"/>
      <c r="G177" s="69"/>
      <c r="H177" s="69"/>
      <c r="I177" s="69"/>
      <c r="J177" s="69"/>
      <c r="K177" s="69"/>
      <c r="L177" s="69"/>
      <c r="M177" s="2"/>
      <c r="N177" s="2"/>
      <c r="O177" s="2"/>
    </row>
    <row r="178" spans="1:17" ht="13" x14ac:dyDescent="0.3">
      <c r="A178" s="3" t="s">
        <v>87</v>
      </c>
      <c r="B178" s="3"/>
      <c r="C178" s="3"/>
      <c r="D178" s="22" t="s">
        <v>103</v>
      </c>
      <c r="E178" s="7"/>
      <c r="F178" s="22"/>
      <c r="G178" s="22"/>
      <c r="H178" s="22"/>
      <c r="I178" s="22"/>
      <c r="J178" s="22"/>
      <c r="K178" s="70"/>
      <c r="L178" s="22"/>
      <c r="M178" s="22"/>
      <c r="N178" s="22"/>
      <c r="O178" s="22"/>
    </row>
    <row r="179" spans="1:17" ht="14" thickBot="1" x14ac:dyDescent="0.4">
      <c r="A179" s="3" t="s">
        <v>61</v>
      </c>
      <c r="B179" s="3"/>
      <c r="C179" s="3"/>
      <c r="D179" s="3" t="s">
        <v>24</v>
      </c>
      <c r="E179" s="2"/>
      <c r="F179" s="2"/>
      <c r="G179" s="2"/>
      <c r="H179" s="2"/>
      <c r="I179" s="2"/>
      <c r="J179" s="2"/>
      <c r="K179" s="2"/>
      <c r="L179" s="253" t="s">
        <v>302</v>
      </c>
      <c r="M179" s="253"/>
      <c r="N179" s="253"/>
      <c r="O179" s="253"/>
    </row>
    <row r="180" spans="1:17" ht="13.5" thickTop="1" x14ac:dyDescent="0.3">
      <c r="A180" s="254" t="s">
        <v>3</v>
      </c>
      <c r="B180" s="257" t="s">
        <v>4</v>
      </c>
      <c r="C180" s="258"/>
      <c r="D180" s="259"/>
      <c r="E180" s="266" t="s">
        <v>5</v>
      </c>
      <c r="F180" s="267"/>
      <c r="G180" s="268" t="s">
        <v>62</v>
      </c>
      <c r="H180" s="268" t="s">
        <v>63</v>
      </c>
      <c r="I180" s="268" t="s">
        <v>6</v>
      </c>
      <c r="J180" s="268" t="s">
        <v>64</v>
      </c>
      <c r="K180" s="272" t="s">
        <v>48</v>
      </c>
      <c r="L180" s="273"/>
      <c r="M180" s="266" t="s">
        <v>65</v>
      </c>
      <c r="N180" s="274"/>
      <c r="O180" s="275"/>
    </row>
    <row r="181" spans="1:17" ht="13" x14ac:dyDescent="0.3">
      <c r="A181" s="255"/>
      <c r="B181" s="260"/>
      <c r="C181" s="261"/>
      <c r="D181" s="262"/>
      <c r="E181" s="276" t="s">
        <v>7</v>
      </c>
      <c r="F181" s="276" t="s">
        <v>8</v>
      </c>
      <c r="G181" s="269"/>
      <c r="H181" s="269"/>
      <c r="I181" s="269"/>
      <c r="J181" s="269"/>
      <c r="K181" s="276" t="s">
        <v>47</v>
      </c>
      <c r="L181" s="276" t="s">
        <v>9</v>
      </c>
      <c r="M181" s="276" t="s">
        <v>66</v>
      </c>
      <c r="N181" s="277" t="s">
        <v>9</v>
      </c>
      <c r="O181" s="278"/>
    </row>
    <row r="182" spans="1:17" ht="13" x14ac:dyDescent="0.3">
      <c r="A182" s="256"/>
      <c r="B182" s="263"/>
      <c r="C182" s="264"/>
      <c r="D182" s="265"/>
      <c r="E182" s="270"/>
      <c r="F182" s="270"/>
      <c r="G182" s="270"/>
      <c r="H182" s="270"/>
      <c r="I182" s="270"/>
      <c r="J182" s="270"/>
      <c r="K182" s="270"/>
      <c r="L182" s="270"/>
      <c r="M182" s="270"/>
      <c r="N182" s="4" t="s">
        <v>10</v>
      </c>
      <c r="O182" s="5" t="s">
        <v>11</v>
      </c>
    </row>
    <row r="183" spans="1:17" ht="13" x14ac:dyDescent="0.3">
      <c r="A183" s="18" t="s">
        <v>43</v>
      </c>
      <c r="B183" s="250" t="s">
        <v>44</v>
      </c>
      <c r="C183" s="251"/>
      <c r="D183" s="252"/>
      <c r="E183" s="16" t="s">
        <v>45</v>
      </c>
      <c r="F183" s="16" t="s">
        <v>39</v>
      </c>
      <c r="G183" s="16" t="s">
        <v>40</v>
      </c>
      <c r="H183" s="16" t="s">
        <v>33</v>
      </c>
      <c r="I183" s="16" t="s">
        <v>41</v>
      </c>
      <c r="J183" s="16" t="s">
        <v>42</v>
      </c>
      <c r="K183" s="16" t="s">
        <v>34</v>
      </c>
      <c r="L183" s="16" t="s">
        <v>35</v>
      </c>
      <c r="M183" s="16" t="s">
        <v>36</v>
      </c>
      <c r="N183" s="16" t="s">
        <v>37</v>
      </c>
      <c r="O183" s="17" t="s">
        <v>38</v>
      </c>
    </row>
    <row r="184" spans="1:17" ht="13.5" x14ac:dyDescent="0.35">
      <c r="A184" s="21">
        <v>1</v>
      </c>
      <c r="B184" s="24" t="s">
        <v>26</v>
      </c>
      <c r="C184" s="29"/>
      <c r="D184" s="30"/>
      <c r="E184" s="13"/>
      <c r="F184" s="13"/>
      <c r="G184" s="14"/>
      <c r="H184" s="8"/>
      <c r="I184" s="9"/>
      <c r="J184" s="12"/>
      <c r="K184" s="31"/>
      <c r="L184" s="10"/>
      <c r="M184" s="10"/>
      <c r="N184" s="14"/>
      <c r="O184" s="11"/>
    </row>
    <row r="185" spans="1:17" ht="13.5" x14ac:dyDescent="0.35">
      <c r="A185" s="21"/>
      <c r="B185" s="25">
        <v>1</v>
      </c>
      <c r="C185" s="281" t="s">
        <v>190</v>
      </c>
      <c r="D185" s="249"/>
      <c r="E185" s="13"/>
      <c r="F185" s="13"/>
      <c r="G185" s="14"/>
      <c r="H185" s="8"/>
      <c r="I185" s="9"/>
      <c r="J185" s="12"/>
      <c r="K185" s="10"/>
      <c r="L185" s="10"/>
      <c r="M185" s="10"/>
      <c r="N185" s="28"/>
      <c r="O185" s="11"/>
    </row>
    <row r="186" spans="1:17" ht="13.5" x14ac:dyDescent="0.35">
      <c r="A186" s="21"/>
      <c r="B186" s="42" t="s">
        <v>69</v>
      </c>
      <c r="C186" s="248" t="s">
        <v>27</v>
      </c>
      <c r="D186" s="249"/>
      <c r="E186" s="13"/>
      <c r="F186" s="13"/>
      <c r="G186" s="14">
        <v>2591000</v>
      </c>
      <c r="H186" s="8"/>
      <c r="I186" s="9"/>
      <c r="J186" s="12">
        <f>G186/G197*100</f>
        <v>51.104536489151876</v>
      </c>
      <c r="K186" s="10">
        <v>0</v>
      </c>
      <c r="L186" s="10">
        <f>ROUND(N186/G186*100,0)</f>
        <v>0</v>
      </c>
      <c r="M186" s="10">
        <f>J186*K186/100</f>
        <v>0</v>
      </c>
      <c r="N186" s="28">
        <v>0</v>
      </c>
      <c r="O186" s="11">
        <f>J186*L186/100</f>
        <v>0</v>
      </c>
      <c r="Q186" s="64">
        <f>G186-N186</f>
        <v>2591000</v>
      </c>
    </row>
    <row r="187" spans="1:17" ht="13.5" x14ac:dyDescent="0.35">
      <c r="A187" s="21"/>
      <c r="B187" s="25">
        <v>2</v>
      </c>
      <c r="C187" s="281" t="s">
        <v>215</v>
      </c>
      <c r="D187" s="249"/>
      <c r="E187" s="13"/>
      <c r="F187" s="13"/>
      <c r="G187" s="14"/>
      <c r="H187" s="8"/>
      <c r="I187" s="9"/>
      <c r="J187" s="12"/>
      <c r="K187" s="10"/>
      <c r="L187" s="10"/>
      <c r="M187" s="10"/>
      <c r="N187" s="28"/>
      <c r="O187" s="11"/>
      <c r="Q187" s="64">
        <f t="shared" ref="Q187:Q197" si="8">G187-N187</f>
        <v>0</v>
      </c>
    </row>
    <row r="188" spans="1:17" ht="13.5" x14ac:dyDescent="0.35">
      <c r="A188" s="21"/>
      <c r="B188" s="42" t="s">
        <v>69</v>
      </c>
      <c r="C188" s="248" t="s">
        <v>262</v>
      </c>
      <c r="D188" s="280"/>
      <c r="E188" s="13"/>
      <c r="F188" s="13"/>
      <c r="G188" s="14">
        <v>789000</v>
      </c>
      <c r="H188" s="8"/>
      <c r="I188" s="9"/>
      <c r="J188" s="12">
        <f>G188/G197*100</f>
        <v>15.562130177514794</v>
      </c>
      <c r="K188" s="10">
        <v>0</v>
      </c>
      <c r="L188" s="10">
        <f t="shared" ref="L188:L190" si="9">ROUND(N188/G188*100,0)</f>
        <v>0</v>
      </c>
      <c r="M188" s="10">
        <f>J188*K188/100</f>
        <v>0</v>
      </c>
      <c r="N188" s="28">
        <v>0</v>
      </c>
      <c r="O188" s="11">
        <f>J188*L188/100</f>
        <v>0</v>
      </c>
      <c r="Q188" s="64">
        <f t="shared" si="8"/>
        <v>789000</v>
      </c>
    </row>
    <row r="189" spans="1:17" ht="13.5" x14ac:dyDescent="0.35">
      <c r="A189" s="21"/>
      <c r="B189" s="25">
        <v>3</v>
      </c>
      <c r="C189" s="248" t="s">
        <v>158</v>
      </c>
      <c r="D189" s="280"/>
      <c r="E189" s="13"/>
      <c r="F189" s="13"/>
      <c r="G189" s="14"/>
      <c r="H189" s="8"/>
      <c r="I189" s="9"/>
      <c r="J189" s="12"/>
      <c r="K189" s="10"/>
      <c r="L189" s="10"/>
      <c r="M189" s="10"/>
      <c r="N189" s="28"/>
      <c r="O189" s="11"/>
      <c r="Q189" s="64">
        <f t="shared" si="8"/>
        <v>0</v>
      </c>
    </row>
    <row r="190" spans="1:17" ht="13.5" x14ac:dyDescent="0.35">
      <c r="A190" s="21"/>
      <c r="B190" s="42" t="s">
        <v>69</v>
      </c>
      <c r="C190" s="248" t="s">
        <v>67</v>
      </c>
      <c r="D190" s="249"/>
      <c r="E190" s="13"/>
      <c r="F190" s="13"/>
      <c r="G190" s="14">
        <v>1690000</v>
      </c>
      <c r="H190" s="8"/>
      <c r="I190" s="9"/>
      <c r="J190" s="12">
        <f>G190/G197*100</f>
        <v>33.333333333333329</v>
      </c>
      <c r="K190" s="10">
        <v>0</v>
      </c>
      <c r="L190" s="10">
        <f t="shared" si="9"/>
        <v>0</v>
      </c>
      <c r="M190" s="10">
        <f>J190*K190/100</f>
        <v>0</v>
      </c>
      <c r="N190" s="28">
        <v>0</v>
      </c>
      <c r="O190" s="11">
        <f>J190*L190/100</f>
        <v>0</v>
      </c>
      <c r="Q190" s="64">
        <f t="shared" si="8"/>
        <v>1690000</v>
      </c>
    </row>
    <row r="191" spans="1:17" ht="13.5" x14ac:dyDescent="0.35">
      <c r="A191" s="21"/>
      <c r="B191" s="43"/>
      <c r="C191" s="248"/>
      <c r="D191" s="280"/>
      <c r="E191" s="13"/>
      <c r="F191" s="13"/>
      <c r="G191" s="14"/>
      <c r="H191" s="8"/>
      <c r="I191" s="9"/>
      <c r="J191" s="12"/>
      <c r="K191" s="10"/>
      <c r="L191" s="10"/>
      <c r="M191" s="10"/>
      <c r="N191" s="28"/>
      <c r="O191" s="11"/>
      <c r="Q191" s="64"/>
    </row>
    <row r="192" spans="1:17" ht="13.5" x14ac:dyDescent="0.35">
      <c r="A192" s="21"/>
      <c r="B192" s="42"/>
      <c r="C192" s="49"/>
      <c r="D192" s="50"/>
      <c r="E192" s="13"/>
      <c r="F192" s="13"/>
      <c r="G192" s="14"/>
      <c r="H192" s="8"/>
      <c r="I192" s="9"/>
      <c r="J192" s="12"/>
      <c r="K192" s="10"/>
      <c r="L192" s="10"/>
      <c r="M192" s="10"/>
      <c r="N192" s="28"/>
      <c r="O192" s="11"/>
      <c r="Q192" s="64"/>
    </row>
    <row r="193" spans="1:17" ht="13.5" x14ac:dyDescent="0.35">
      <c r="A193" s="21"/>
      <c r="B193" s="42"/>
      <c r="C193" s="49"/>
      <c r="D193" s="50"/>
      <c r="E193" s="13"/>
      <c r="F193" s="13"/>
      <c r="G193" s="14"/>
      <c r="H193" s="8"/>
      <c r="I193" s="9"/>
      <c r="J193" s="12"/>
      <c r="K193" s="10"/>
      <c r="L193" s="10"/>
      <c r="M193" s="10"/>
      <c r="N193" s="28"/>
      <c r="O193" s="11"/>
      <c r="Q193" s="64">
        <f t="shared" si="8"/>
        <v>0</v>
      </c>
    </row>
    <row r="194" spans="1:17" ht="13.5" x14ac:dyDescent="0.35">
      <c r="A194" s="21"/>
      <c r="B194" s="25"/>
      <c r="C194" s="49"/>
      <c r="D194" s="65"/>
      <c r="E194" s="13"/>
      <c r="F194" s="13"/>
      <c r="G194" s="14"/>
      <c r="H194" s="8"/>
      <c r="I194" s="9"/>
      <c r="J194" s="12"/>
      <c r="K194" s="10"/>
      <c r="L194" s="10"/>
      <c r="M194" s="10"/>
      <c r="N194" s="28"/>
      <c r="O194" s="11"/>
      <c r="Q194" s="64">
        <f t="shared" si="8"/>
        <v>0</v>
      </c>
    </row>
    <row r="195" spans="1:17" ht="13.5" x14ac:dyDescent="0.35">
      <c r="A195" s="21"/>
      <c r="B195" s="25"/>
      <c r="C195" s="49"/>
      <c r="D195" s="50"/>
      <c r="E195" s="13"/>
      <c r="F195" s="13"/>
      <c r="G195" s="14"/>
      <c r="H195" s="8"/>
      <c r="I195" s="9"/>
      <c r="J195" s="12"/>
      <c r="K195" s="10"/>
      <c r="L195" s="10"/>
      <c r="M195" s="10"/>
      <c r="N195" s="28"/>
      <c r="O195" s="11"/>
      <c r="Q195" s="64">
        <f t="shared" si="8"/>
        <v>0</v>
      </c>
    </row>
    <row r="196" spans="1:17" ht="13.5" x14ac:dyDescent="0.35">
      <c r="A196" s="21"/>
      <c r="B196" s="25"/>
      <c r="C196" s="49"/>
      <c r="D196" s="50"/>
      <c r="E196" s="13"/>
      <c r="F196" s="13"/>
      <c r="G196" s="14"/>
      <c r="H196" s="8"/>
      <c r="I196" s="9"/>
      <c r="J196" s="12"/>
      <c r="K196" s="10"/>
      <c r="L196" s="10"/>
      <c r="M196" s="10"/>
      <c r="N196" s="28"/>
      <c r="O196" s="11"/>
      <c r="Q196" s="64">
        <f t="shared" si="8"/>
        <v>0</v>
      </c>
    </row>
    <row r="197" spans="1:17" ht="13.5" thickBot="1" x14ac:dyDescent="0.3">
      <c r="A197" s="245" t="s">
        <v>12</v>
      </c>
      <c r="B197" s="246"/>
      <c r="C197" s="246"/>
      <c r="D197" s="246"/>
      <c r="E197" s="246"/>
      <c r="F197" s="247"/>
      <c r="G197" s="32">
        <f>SUM(G186:G194)</f>
        <v>5070000</v>
      </c>
      <c r="H197" s="33" t="s">
        <v>19</v>
      </c>
      <c r="I197" s="34"/>
      <c r="J197" s="35">
        <f>SUM(J186:J193)</f>
        <v>100</v>
      </c>
      <c r="K197" s="36"/>
      <c r="L197" s="36"/>
      <c r="M197" s="37">
        <f>SUM(M186:M196)</f>
        <v>0</v>
      </c>
      <c r="N197" s="44">
        <f>SUM(N186:N196)</f>
        <v>0</v>
      </c>
      <c r="O197" s="38">
        <f>SUM(O186:O196)</f>
        <v>0</v>
      </c>
      <c r="Q197" s="64">
        <f t="shared" si="8"/>
        <v>5070000</v>
      </c>
    </row>
    <row r="198" spans="1:17" ht="13.5" thickTop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7" ht="13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95" t="s">
        <v>359</v>
      </c>
    </row>
    <row r="200" spans="1:17" ht="13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 t="s">
        <v>25</v>
      </c>
      <c r="N200" s="2"/>
      <c r="O200" s="2"/>
    </row>
    <row r="201" spans="1:17" ht="13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N201" s="2"/>
      <c r="O201" s="2"/>
    </row>
    <row r="202" spans="1:17" ht="13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N202" s="2"/>
      <c r="O202" s="2"/>
    </row>
    <row r="203" spans="1:17" ht="13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6" t="s">
        <v>98</v>
      </c>
      <c r="N203" s="2"/>
      <c r="O203" s="2"/>
    </row>
    <row r="204" spans="1:17" ht="13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 t="s">
        <v>99</v>
      </c>
      <c r="N204" s="2"/>
      <c r="O204" s="2"/>
    </row>
    <row r="206" spans="1:17" ht="17" x14ac:dyDescent="0.5">
      <c r="A206" s="271" t="s">
        <v>2</v>
      </c>
      <c r="B206" s="271"/>
      <c r="C206" s="271"/>
      <c r="D206" s="271"/>
      <c r="E206" s="271"/>
      <c r="F206" s="271"/>
      <c r="G206" s="271"/>
      <c r="H206" s="271"/>
      <c r="I206" s="271"/>
      <c r="J206" s="271"/>
      <c r="K206" s="271"/>
      <c r="L206" s="271"/>
      <c r="M206" s="271"/>
      <c r="N206" s="271"/>
      <c r="O206" s="271"/>
    </row>
    <row r="207" spans="1:17" ht="17" x14ac:dyDescent="0.5">
      <c r="A207" s="279" t="s">
        <v>46</v>
      </c>
      <c r="B207" s="279"/>
      <c r="C207" s="279"/>
      <c r="D207" s="279"/>
      <c r="E207" s="279"/>
      <c r="F207" s="279"/>
      <c r="G207" s="279"/>
      <c r="H207" s="279"/>
      <c r="I207" s="279"/>
      <c r="J207" s="279"/>
      <c r="K207" s="279"/>
      <c r="L207" s="279"/>
      <c r="M207" s="279"/>
      <c r="N207" s="279"/>
      <c r="O207" s="279"/>
    </row>
    <row r="208" spans="1:17" ht="17" x14ac:dyDescent="0.5">
      <c r="A208" s="279" t="s">
        <v>198</v>
      </c>
      <c r="B208" s="279"/>
      <c r="C208" s="279"/>
      <c r="D208" s="279"/>
      <c r="E208" s="279"/>
      <c r="F208" s="279"/>
      <c r="G208" s="279"/>
      <c r="H208" s="279"/>
      <c r="I208" s="279"/>
      <c r="J208" s="279"/>
      <c r="K208" s="279"/>
      <c r="L208" s="279"/>
      <c r="M208" s="279"/>
      <c r="N208" s="279"/>
      <c r="O208" s="279"/>
    </row>
    <row r="209" spans="1:17" ht="13" x14ac:dyDescent="0.3">
      <c r="A209" s="3" t="s">
        <v>60</v>
      </c>
      <c r="B209" s="3"/>
      <c r="C209" s="3"/>
      <c r="D209" s="3" t="s">
        <v>68</v>
      </c>
      <c r="E209" s="2"/>
      <c r="F209" s="69"/>
      <c r="G209" s="69"/>
      <c r="H209" s="69"/>
      <c r="I209" s="69"/>
      <c r="J209" s="69"/>
      <c r="K209" s="69"/>
      <c r="L209" s="69"/>
      <c r="M209" s="2"/>
      <c r="N209" s="2"/>
      <c r="O209" s="2"/>
    </row>
    <row r="210" spans="1:17" ht="13" x14ac:dyDescent="0.3">
      <c r="A210" s="3" t="s">
        <v>87</v>
      </c>
      <c r="B210" s="3"/>
      <c r="C210" s="3"/>
      <c r="D210" s="22" t="s">
        <v>104</v>
      </c>
      <c r="E210" s="7"/>
      <c r="F210" s="22"/>
      <c r="G210" s="22"/>
      <c r="H210" s="22"/>
      <c r="I210" s="22"/>
      <c r="J210" s="22"/>
      <c r="K210" s="70"/>
      <c r="L210" s="22"/>
      <c r="M210" s="22"/>
      <c r="N210" s="22"/>
      <c r="O210" s="22"/>
    </row>
    <row r="211" spans="1:17" ht="14" thickBot="1" x14ac:dyDescent="0.4">
      <c r="A211" s="3" t="s">
        <v>61</v>
      </c>
      <c r="B211" s="3"/>
      <c r="C211" s="3"/>
      <c r="D211" s="3" t="s">
        <v>24</v>
      </c>
      <c r="E211" s="2"/>
      <c r="F211" s="2"/>
      <c r="G211" s="2"/>
      <c r="H211" s="2"/>
      <c r="I211" s="2"/>
      <c r="J211" s="2"/>
      <c r="K211" s="2"/>
      <c r="L211" s="253" t="s">
        <v>302</v>
      </c>
      <c r="M211" s="253"/>
      <c r="N211" s="253"/>
      <c r="O211" s="253"/>
    </row>
    <row r="212" spans="1:17" ht="13.5" thickTop="1" x14ac:dyDescent="0.3">
      <c r="A212" s="254" t="s">
        <v>3</v>
      </c>
      <c r="B212" s="257" t="s">
        <v>4</v>
      </c>
      <c r="C212" s="258"/>
      <c r="D212" s="259"/>
      <c r="E212" s="266" t="s">
        <v>5</v>
      </c>
      <c r="F212" s="267"/>
      <c r="G212" s="268" t="s">
        <v>62</v>
      </c>
      <c r="H212" s="268" t="s">
        <v>63</v>
      </c>
      <c r="I212" s="268" t="s">
        <v>6</v>
      </c>
      <c r="J212" s="268" t="s">
        <v>64</v>
      </c>
      <c r="K212" s="272" t="s">
        <v>48</v>
      </c>
      <c r="L212" s="273"/>
      <c r="M212" s="266" t="s">
        <v>65</v>
      </c>
      <c r="N212" s="274"/>
      <c r="O212" s="275"/>
    </row>
    <row r="213" spans="1:17" ht="13" x14ac:dyDescent="0.3">
      <c r="A213" s="255"/>
      <c r="B213" s="260"/>
      <c r="C213" s="261"/>
      <c r="D213" s="262"/>
      <c r="E213" s="276" t="s">
        <v>7</v>
      </c>
      <c r="F213" s="276" t="s">
        <v>8</v>
      </c>
      <c r="G213" s="269"/>
      <c r="H213" s="269"/>
      <c r="I213" s="269"/>
      <c r="J213" s="269"/>
      <c r="K213" s="276" t="s">
        <v>47</v>
      </c>
      <c r="L213" s="276" t="s">
        <v>9</v>
      </c>
      <c r="M213" s="276" t="s">
        <v>66</v>
      </c>
      <c r="N213" s="277" t="s">
        <v>9</v>
      </c>
      <c r="O213" s="278"/>
    </row>
    <row r="214" spans="1:17" ht="13" x14ac:dyDescent="0.3">
      <c r="A214" s="256"/>
      <c r="B214" s="263"/>
      <c r="C214" s="264"/>
      <c r="D214" s="265"/>
      <c r="E214" s="270"/>
      <c r="F214" s="270"/>
      <c r="G214" s="270"/>
      <c r="H214" s="270"/>
      <c r="I214" s="270"/>
      <c r="J214" s="270"/>
      <c r="K214" s="270"/>
      <c r="L214" s="270"/>
      <c r="M214" s="270"/>
      <c r="N214" s="4" t="s">
        <v>10</v>
      </c>
      <c r="O214" s="5" t="s">
        <v>11</v>
      </c>
    </row>
    <row r="215" spans="1:17" ht="13" x14ac:dyDescent="0.3">
      <c r="A215" s="18" t="s">
        <v>43</v>
      </c>
      <c r="B215" s="250" t="s">
        <v>44</v>
      </c>
      <c r="C215" s="251"/>
      <c r="D215" s="252"/>
      <c r="E215" s="16" t="s">
        <v>45</v>
      </c>
      <c r="F215" s="16" t="s">
        <v>39</v>
      </c>
      <c r="G215" s="16" t="s">
        <v>40</v>
      </c>
      <c r="H215" s="16" t="s">
        <v>33</v>
      </c>
      <c r="I215" s="16" t="s">
        <v>41</v>
      </c>
      <c r="J215" s="16" t="s">
        <v>42</v>
      </c>
      <c r="K215" s="16" t="s">
        <v>34</v>
      </c>
      <c r="L215" s="16" t="s">
        <v>35</v>
      </c>
      <c r="M215" s="16" t="s">
        <v>36</v>
      </c>
      <c r="N215" s="16" t="s">
        <v>37</v>
      </c>
      <c r="O215" s="17" t="s">
        <v>38</v>
      </c>
    </row>
    <row r="216" spans="1:17" ht="13.5" x14ac:dyDescent="0.35">
      <c r="A216" s="21">
        <v>1</v>
      </c>
      <c r="B216" s="24" t="s">
        <v>26</v>
      </c>
      <c r="C216" s="29"/>
      <c r="D216" s="30"/>
      <c r="E216" s="13"/>
      <c r="F216" s="13"/>
      <c r="G216" s="14"/>
      <c r="H216" s="8"/>
      <c r="I216" s="9"/>
      <c r="J216" s="12"/>
      <c r="K216" s="10"/>
      <c r="L216" s="10"/>
      <c r="M216" s="10"/>
      <c r="N216" s="28"/>
      <c r="O216" s="11"/>
    </row>
    <row r="217" spans="1:17" ht="13.5" customHeight="1" x14ac:dyDescent="0.35">
      <c r="A217" s="21"/>
      <c r="B217" s="25">
        <v>1</v>
      </c>
      <c r="C217" s="281" t="s">
        <v>190</v>
      </c>
      <c r="D217" s="249"/>
      <c r="E217" s="13"/>
      <c r="F217" s="13"/>
      <c r="G217" s="14"/>
      <c r="H217" s="8"/>
      <c r="I217" s="9"/>
      <c r="J217" s="12"/>
      <c r="K217" s="10"/>
      <c r="L217" s="10"/>
      <c r="M217" s="10"/>
      <c r="N217" s="28"/>
      <c r="O217" s="11"/>
    </row>
    <row r="218" spans="1:17" ht="13.5" customHeight="1" x14ac:dyDescent="0.35">
      <c r="A218" s="21"/>
      <c r="B218" s="42" t="s">
        <v>69</v>
      </c>
      <c r="C218" s="248" t="s">
        <v>97</v>
      </c>
      <c r="D218" s="280"/>
      <c r="E218" s="13"/>
      <c r="F218" s="13"/>
      <c r="G218" s="14">
        <v>2681000</v>
      </c>
      <c r="H218" s="8"/>
      <c r="I218" s="9"/>
      <c r="J218" s="12">
        <f>G218/G227*100</f>
        <v>44.683333333333337</v>
      </c>
      <c r="K218" s="10">
        <v>0</v>
      </c>
      <c r="L218" s="10">
        <f>ROUND(N218/G218*100,0)</f>
        <v>0</v>
      </c>
      <c r="M218" s="10">
        <f>J218*K218/100</f>
        <v>0</v>
      </c>
      <c r="N218" s="28">
        <v>0</v>
      </c>
      <c r="O218" s="11">
        <f>J218*L218/100</f>
        <v>0</v>
      </c>
      <c r="Q218" s="64">
        <f>G218-N218</f>
        <v>2681000</v>
      </c>
    </row>
    <row r="219" spans="1:17" ht="13.5" customHeight="1" x14ac:dyDescent="0.35">
      <c r="A219" s="21"/>
      <c r="B219" s="25">
        <v>2</v>
      </c>
      <c r="C219" s="248" t="s">
        <v>215</v>
      </c>
      <c r="D219" s="280"/>
      <c r="E219" s="13"/>
      <c r="F219" s="13"/>
      <c r="G219" s="14"/>
      <c r="H219" s="8"/>
      <c r="I219" s="9"/>
      <c r="J219" s="12"/>
      <c r="K219" s="10"/>
      <c r="L219" s="10"/>
      <c r="M219" s="10"/>
      <c r="N219" s="28"/>
      <c r="O219" s="11"/>
      <c r="Q219" s="64">
        <f t="shared" ref="Q219:Q227" si="10">G219-N219</f>
        <v>0</v>
      </c>
    </row>
    <row r="220" spans="1:17" ht="13.5" customHeight="1" x14ac:dyDescent="0.35">
      <c r="A220" s="21"/>
      <c r="B220" s="42" t="s">
        <v>69</v>
      </c>
      <c r="C220" s="248" t="s">
        <v>262</v>
      </c>
      <c r="D220" s="249"/>
      <c r="E220" s="13"/>
      <c r="F220" s="13"/>
      <c r="G220" s="14">
        <v>1709000</v>
      </c>
      <c r="H220" s="8"/>
      <c r="I220" s="9"/>
      <c r="J220" s="12">
        <f>G220/G227*100</f>
        <v>28.483333333333334</v>
      </c>
      <c r="K220" s="10">
        <v>0</v>
      </c>
      <c r="L220" s="10">
        <f>ROUND(N220/G220*100,0)</f>
        <v>0</v>
      </c>
      <c r="M220" s="10">
        <f>J220*K220/100</f>
        <v>0</v>
      </c>
      <c r="N220" s="28">
        <v>0</v>
      </c>
      <c r="O220" s="11">
        <f>J220*L220/100</f>
        <v>0</v>
      </c>
      <c r="Q220" s="64">
        <f t="shared" si="10"/>
        <v>1709000</v>
      </c>
    </row>
    <row r="221" spans="1:17" ht="13.5" customHeight="1" x14ac:dyDescent="0.35">
      <c r="A221" s="21"/>
      <c r="B221" s="43">
        <v>3</v>
      </c>
      <c r="C221" s="248" t="s">
        <v>74</v>
      </c>
      <c r="D221" s="280"/>
      <c r="E221" s="13"/>
      <c r="F221" s="13"/>
      <c r="G221" s="14"/>
      <c r="H221" s="8"/>
      <c r="I221" s="9"/>
      <c r="J221" s="12"/>
      <c r="K221" s="10"/>
      <c r="L221" s="10"/>
      <c r="M221" s="10"/>
      <c r="N221" s="28"/>
      <c r="O221" s="11"/>
      <c r="Q221" s="64">
        <f t="shared" si="10"/>
        <v>0</v>
      </c>
    </row>
    <row r="222" spans="1:17" ht="13.5" customHeight="1" x14ac:dyDescent="0.35">
      <c r="A222" s="21"/>
      <c r="B222" s="42" t="s">
        <v>69</v>
      </c>
      <c r="C222" s="49" t="s">
        <v>101</v>
      </c>
      <c r="D222" s="50"/>
      <c r="E222" s="13"/>
      <c r="F222" s="13"/>
      <c r="G222" s="14">
        <v>1610000</v>
      </c>
      <c r="H222" s="8"/>
      <c r="I222" s="9"/>
      <c r="J222" s="12">
        <f>G222/G227*100</f>
        <v>26.833333333333332</v>
      </c>
      <c r="K222" s="10">
        <v>0</v>
      </c>
      <c r="L222" s="10">
        <f>ROUND(N222/G222*100,0)</f>
        <v>0</v>
      </c>
      <c r="M222" s="10">
        <f>J222*K222/100</f>
        <v>0</v>
      </c>
      <c r="N222" s="28">
        <v>0</v>
      </c>
      <c r="O222" s="11">
        <f>J222*L222/100</f>
        <v>0</v>
      </c>
      <c r="Q222" s="64">
        <f t="shared" si="10"/>
        <v>1610000</v>
      </c>
    </row>
    <row r="223" spans="1:17" ht="13.5" x14ac:dyDescent="0.35">
      <c r="A223" s="21"/>
      <c r="B223" s="25"/>
      <c r="C223" s="55"/>
      <c r="D223" s="57"/>
      <c r="E223" s="13"/>
      <c r="F223" s="13"/>
      <c r="G223" s="14"/>
      <c r="H223" s="8"/>
      <c r="I223" s="9"/>
      <c r="J223" s="12"/>
      <c r="K223" s="10"/>
      <c r="L223" s="10"/>
      <c r="M223" s="10"/>
      <c r="N223" s="28"/>
      <c r="O223" s="11"/>
      <c r="Q223" s="64">
        <f t="shared" si="10"/>
        <v>0</v>
      </c>
    </row>
    <row r="224" spans="1:17" ht="13.5" x14ac:dyDescent="0.35">
      <c r="A224" s="21"/>
      <c r="B224" s="25"/>
      <c r="C224" s="49"/>
      <c r="D224" s="65"/>
      <c r="E224" s="13"/>
      <c r="F224" s="13"/>
      <c r="G224" s="14"/>
      <c r="H224" s="8"/>
      <c r="I224" s="9"/>
      <c r="J224" s="12"/>
      <c r="K224" s="10"/>
      <c r="L224" s="10"/>
      <c r="M224" s="10"/>
      <c r="N224" s="28"/>
      <c r="O224" s="11"/>
      <c r="Q224" s="64">
        <f t="shared" si="10"/>
        <v>0</v>
      </c>
    </row>
    <row r="225" spans="1:17" ht="13.5" x14ac:dyDescent="0.35">
      <c r="A225" s="21"/>
      <c r="B225" s="25"/>
      <c r="C225" s="49"/>
      <c r="D225" s="50"/>
      <c r="E225" s="13"/>
      <c r="F225" s="13"/>
      <c r="G225" s="14"/>
      <c r="H225" s="8"/>
      <c r="I225" s="9"/>
      <c r="J225" s="12"/>
      <c r="K225" s="10"/>
      <c r="L225" s="10"/>
      <c r="M225" s="10"/>
      <c r="N225" s="28"/>
      <c r="O225" s="11"/>
      <c r="Q225" s="64">
        <f t="shared" si="10"/>
        <v>0</v>
      </c>
    </row>
    <row r="226" spans="1:17" ht="13.5" x14ac:dyDescent="0.35">
      <c r="A226" s="21"/>
      <c r="B226" s="25"/>
      <c r="C226" s="49"/>
      <c r="D226" s="50"/>
      <c r="E226" s="13"/>
      <c r="F226" s="13"/>
      <c r="G226" s="14"/>
      <c r="H226" s="8"/>
      <c r="I226" s="9"/>
      <c r="J226" s="12"/>
      <c r="K226" s="10"/>
      <c r="L226" s="10"/>
      <c r="M226" s="10"/>
      <c r="N226" s="28"/>
      <c r="O226" s="11"/>
      <c r="Q226" s="64">
        <f t="shared" si="10"/>
        <v>0</v>
      </c>
    </row>
    <row r="227" spans="1:17" ht="13.5" thickBot="1" x14ac:dyDescent="0.3">
      <c r="A227" s="245" t="s">
        <v>12</v>
      </c>
      <c r="B227" s="246"/>
      <c r="C227" s="246"/>
      <c r="D227" s="246"/>
      <c r="E227" s="246"/>
      <c r="F227" s="247"/>
      <c r="G227" s="32">
        <f>SUM(G218:G222)</f>
        <v>6000000</v>
      </c>
      <c r="H227" s="33" t="s">
        <v>19</v>
      </c>
      <c r="I227" s="34"/>
      <c r="J227" s="32">
        <f>SUM(J218:J222)</f>
        <v>100</v>
      </c>
      <c r="K227" s="36"/>
      <c r="L227" s="36"/>
      <c r="M227" s="51">
        <f>SUM(M218:M222)</f>
        <v>0</v>
      </c>
      <c r="N227" s="51">
        <f>SUM(N218:N222)</f>
        <v>0</v>
      </c>
      <c r="O227" s="51">
        <f>SUM(O218:O222)</f>
        <v>0</v>
      </c>
      <c r="Q227" s="64">
        <f t="shared" si="10"/>
        <v>6000000</v>
      </c>
    </row>
    <row r="228" spans="1:17" ht="13.5" thickTop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7" ht="13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95" t="s">
        <v>359</v>
      </c>
    </row>
    <row r="230" spans="1:17" ht="13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 t="s">
        <v>25</v>
      </c>
      <c r="N230" s="2"/>
      <c r="O230" s="2"/>
    </row>
    <row r="231" spans="1:17" ht="13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N231" s="2"/>
      <c r="O231" s="2"/>
    </row>
    <row r="232" spans="1:17" ht="13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N232" s="2"/>
      <c r="O232" s="2"/>
    </row>
    <row r="233" spans="1:17" ht="13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6" t="s">
        <v>98</v>
      </c>
      <c r="N233" s="2"/>
      <c r="O233" s="2"/>
    </row>
    <row r="234" spans="1:17" ht="13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 t="s">
        <v>99</v>
      </c>
      <c r="N234" s="2"/>
      <c r="O234" s="2"/>
    </row>
  </sheetData>
  <mergeCells count="190">
    <mergeCell ref="K213:K214"/>
    <mergeCell ref="L213:L214"/>
    <mergeCell ref="L10:L11"/>
    <mergeCell ref="M10:M11"/>
    <mergeCell ref="N10:O10"/>
    <mergeCell ref="A27:F27"/>
    <mergeCell ref="C21:D21"/>
    <mergeCell ref="A38:O38"/>
    <mergeCell ref="C17:D17"/>
    <mergeCell ref="C18:D18"/>
    <mergeCell ref="C20:D20"/>
    <mergeCell ref="B12:D12"/>
    <mergeCell ref="C14:D14"/>
    <mergeCell ref="C15:D15"/>
    <mergeCell ref="K44:L44"/>
    <mergeCell ref="M44:O44"/>
    <mergeCell ref="E45:E46"/>
    <mergeCell ref="F45:F46"/>
    <mergeCell ref="K45:K46"/>
    <mergeCell ref="L45:L46"/>
    <mergeCell ref="M45:M46"/>
    <mergeCell ref="N45:O45"/>
    <mergeCell ref="A39:O39"/>
    <mergeCell ref="A40:O40"/>
    <mergeCell ref="A227:F227"/>
    <mergeCell ref="B215:D215"/>
    <mergeCell ref="C217:D217"/>
    <mergeCell ref="C218:D218"/>
    <mergeCell ref="C219:D219"/>
    <mergeCell ref="C220:D220"/>
    <mergeCell ref="C221:D221"/>
    <mergeCell ref="A206:O206"/>
    <mergeCell ref="A207:O207"/>
    <mergeCell ref="A208:O208"/>
    <mergeCell ref="L211:O211"/>
    <mergeCell ref="A212:A214"/>
    <mergeCell ref="B212:D214"/>
    <mergeCell ref="E212:F212"/>
    <mergeCell ref="G212:G214"/>
    <mergeCell ref="H212:H214"/>
    <mergeCell ref="I212:I214"/>
    <mergeCell ref="J212:J214"/>
    <mergeCell ref="M213:M214"/>
    <mergeCell ref="N213:O213"/>
    <mergeCell ref="K212:L212"/>
    <mergeCell ref="M212:O212"/>
    <mergeCell ref="E213:E214"/>
    <mergeCell ref="F213:F214"/>
    <mergeCell ref="A3:O3"/>
    <mergeCell ref="A4:O4"/>
    <mergeCell ref="A5:O5"/>
    <mergeCell ref="L8:O8"/>
    <mergeCell ref="A9:A11"/>
    <mergeCell ref="B9:D11"/>
    <mergeCell ref="E9:F9"/>
    <mergeCell ref="G9:G11"/>
    <mergeCell ref="H9:H11"/>
    <mergeCell ref="I9:I11"/>
    <mergeCell ref="J9:J11"/>
    <mergeCell ref="K9:L9"/>
    <mergeCell ref="M9:O9"/>
    <mergeCell ref="E10:E11"/>
    <mergeCell ref="F10:F11"/>
    <mergeCell ref="K10:K11"/>
    <mergeCell ref="L43:O43"/>
    <mergeCell ref="A44:A46"/>
    <mergeCell ref="B44:D46"/>
    <mergeCell ref="E44:F44"/>
    <mergeCell ref="G44:G46"/>
    <mergeCell ref="H44:H46"/>
    <mergeCell ref="I44:I46"/>
    <mergeCell ref="J44:J46"/>
    <mergeCell ref="C52:D52"/>
    <mergeCell ref="C53:D53"/>
    <mergeCell ref="C54:D54"/>
    <mergeCell ref="C55:D55"/>
    <mergeCell ref="A61:F61"/>
    <mergeCell ref="A72:O72"/>
    <mergeCell ref="B47:D47"/>
    <mergeCell ref="C49:D49"/>
    <mergeCell ref="C50:D50"/>
    <mergeCell ref="C51:D51"/>
    <mergeCell ref="K78:L78"/>
    <mergeCell ref="M78:O78"/>
    <mergeCell ref="E79:E80"/>
    <mergeCell ref="F79:F80"/>
    <mergeCell ref="K79:K80"/>
    <mergeCell ref="L79:L80"/>
    <mergeCell ref="M79:M80"/>
    <mergeCell ref="N79:O79"/>
    <mergeCell ref="A73:O73"/>
    <mergeCell ref="A74:O74"/>
    <mergeCell ref="L77:O77"/>
    <mergeCell ref="A78:A80"/>
    <mergeCell ref="B78:D80"/>
    <mergeCell ref="E78:F78"/>
    <mergeCell ref="G78:G80"/>
    <mergeCell ref="H78:H80"/>
    <mergeCell ref="I78:I80"/>
    <mergeCell ref="J78:J80"/>
    <mergeCell ref="C86:D86"/>
    <mergeCell ref="C87:D87"/>
    <mergeCell ref="C89:D89"/>
    <mergeCell ref="C90:D90"/>
    <mergeCell ref="A96:F96"/>
    <mergeCell ref="A107:O107"/>
    <mergeCell ref="B81:D81"/>
    <mergeCell ref="C83:D83"/>
    <mergeCell ref="C84:D84"/>
    <mergeCell ref="C85:D85"/>
    <mergeCell ref="A108:O108"/>
    <mergeCell ref="A109:O109"/>
    <mergeCell ref="L112:O112"/>
    <mergeCell ref="A113:A115"/>
    <mergeCell ref="B113:D115"/>
    <mergeCell ref="E113:F113"/>
    <mergeCell ref="G113:G115"/>
    <mergeCell ref="H113:H115"/>
    <mergeCell ref="I113:I115"/>
    <mergeCell ref="J113:J115"/>
    <mergeCell ref="C121:D121"/>
    <mergeCell ref="C122:D122"/>
    <mergeCell ref="C124:D124"/>
    <mergeCell ref="C125:D125"/>
    <mergeCell ref="A131:F131"/>
    <mergeCell ref="A142:O142"/>
    <mergeCell ref="B116:D116"/>
    <mergeCell ref="K113:L113"/>
    <mergeCell ref="M113:O113"/>
    <mergeCell ref="E114:E115"/>
    <mergeCell ref="F114:F115"/>
    <mergeCell ref="K114:K115"/>
    <mergeCell ref="L114:L115"/>
    <mergeCell ref="M114:M115"/>
    <mergeCell ref="N114:O114"/>
    <mergeCell ref="C118:D118"/>
    <mergeCell ref="C119:D119"/>
    <mergeCell ref="A143:O143"/>
    <mergeCell ref="A144:O144"/>
    <mergeCell ref="L147:O147"/>
    <mergeCell ref="A148:A150"/>
    <mergeCell ref="B148:D150"/>
    <mergeCell ref="E148:F148"/>
    <mergeCell ref="G148:G150"/>
    <mergeCell ref="H148:H150"/>
    <mergeCell ref="I148:I150"/>
    <mergeCell ref="J148:J150"/>
    <mergeCell ref="B151:D151"/>
    <mergeCell ref="C153:D153"/>
    <mergeCell ref="C154:D154"/>
    <mergeCell ref="C155:D155"/>
    <mergeCell ref="C156:D156"/>
    <mergeCell ref="C157:D157"/>
    <mergeCell ref="K148:L148"/>
    <mergeCell ref="M148:O148"/>
    <mergeCell ref="E149:E150"/>
    <mergeCell ref="F149:F150"/>
    <mergeCell ref="K149:K150"/>
    <mergeCell ref="L149:L150"/>
    <mergeCell ref="M149:M150"/>
    <mergeCell ref="N149:O149"/>
    <mergeCell ref="A163:F163"/>
    <mergeCell ref="A174:O174"/>
    <mergeCell ref="A175:O175"/>
    <mergeCell ref="A176:O176"/>
    <mergeCell ref="L179:O179"/>
    <mergeCell ref="A180:A182"/>
    <mergeCell ref="B180:D182"/>
    <mergeCell ref="E180:F180"/>
    <mergeCell ref="G180:G182"/>
    <mergeCell ref="H180:H182"/>
    <mergeCell ref="I180:I182"/>
    <mergeCell ref="J180:J182"/>
    <mergeCell ref="K180:L180"/>
    <mergeCell ref="M180:O180"/>
    <mergeCell ref="E181:E182"/>
    <mergeCell ref="F181:F182"/>
    <mergeCell ref="K181:K182"/>
    <mergeCell ref="L181:L182"/>
    <mergeCell ref="M181:M182"/>
    <mergeCell ref="N181:O181"/>
    <mergeCell ref="A197:F197"/>
    <mergeCell ref="C185:D185"/>
    <mergeCell ref="C186:D186"/>
    <mergeCell ref="B183:D183"/>
    <mergeCell ref="C187:D187"/>
    <mergeCell ref="C188:D188"/>
    <mergeCell ref="C189:D189"/>
    <mergeCell ref="C190:D190"/>
    <mergeCell ref="C191:D191"/>
  </mergeCells>
  <hyperlinks>
    <hyperlink ref="O27" r:id="rId1" display="=@Sum(G13,G17,G21)" xr:uid="{00000000-0004-0000-0100-000000000000}"/>
    <hyperlink ref="M27" r:id="rId2" display="=@Sum(G13,G17,G21)" xr:uid="{00000000-0004-0000-0100-000001000000}"/>
    <hyperlink ref="J27" r:id="rId3" display="=@Sum(G13,G17,G21)" xr:uid="{00000000-0004-0000-0100-000002000000}"/>
    <hyperlink ref="N27" r:id="rId4" display="=@Sum(G13,G17,G21)" xr:uid="{00000000-0004-0000-0100-000003000000}"/>
    <hyperlink ref="O61" r:id="rId5" display="=@Sum(G13,G17,G21)" xr:uid="{00000000-0004-0000-0100-000004000000}"/>
    <hyperlink ref="M61" r:id="rId6" display="=@Sum(G13,G17,G21)" xr:uid="{00000000-0004-0000-0100-000005000000}"/>
    <hyperlink ref="J61" r:id="rId7" display="=@Sum(G13,G17,G21)" xr:uid="{00000000-0004-0000-0100-000006000000}"/>
    <hyperlink ref="N61" r:id="rId8" display="=@Sum(G13,G17,G21)" xr:uid="{00000000-0004-0000-0100-000007000000}"/>
    <hyperlink ref="O96" r:id="rId9" display="=@Sum(G13,G17,G21)" xr:uid="{00000000-0004-0000-0100-000008000000}"/>
    <hyperlink ref="M96" r:id="rId10" display="=@Sum(G13,G17,G21)" xr:uid="{00000000-0004-0000-0100-000009000000}"/>
    <hyperlink ref="J96" r:id="rId11" display="=@Sum(G13,G17,G21)" xr:uid="{00000000-0004-0000-0100-00000A000000}"/>
    <hyperlink ref="N96" r:id="rId12" display="=@Sum(G13,G17,G21)" xr:uid="{00000000-0004-0000-0100-00000B000000}"/>
    <hyperlink ref="O131" r:id="rId13" display="=@Sum(G13,G17,G21)" xr:uid="{00000000-0004-0000-0100-00000C000000}"/>
    <hyperlink ref="M131" r:id="rId14" display="=@Sum(G13,G17,G21)" xr:uid="{00000000-0004-0000-0100-00000D000000}"/>
    <hyperlink ref="J131" r:id="rId15" display="=@Sum(G13,G17,G21)" xr:uid="{00000000-0004-0000-0100-00000E000000}"/>
    <hyperlink ref="N131" r:id="rId16" display="=@Sum(G13,G17,G21)" xr:uid="{00000000-0004-0000-0100-00000F000000}"/>
    <hyperlink ref="O163" r:id="rId17" display="=@Sum(G13,G17,G21)" xr:uid="{00000000-0004-0000-0100-000010000000}"/>
    <hyperlink ref="M163" r:id="rId18" display="=@Sum(G13,G17,G21)" xr:uid="{00000000-0004-0000-0100-000011000000}"/>
    <hyperlink ref="J163" r:id="rId19" display="=@Sum(G13,G17,G21)" xr:uid="{00000000-0004-0000-0100-000012000000}"/>
    <hyperlink ref="N163" r:id="rId20" display="=@Sum(G13,G17,G21)" xr:uid="{00000000-0004-0000-0100-000013000000}"/>
    <hyperlink ref="O197" r:id="rId21" display="=@Sum(G13,G17,G21)" xr:uid="{00000000-0004-0000-0100-000014000000}"/>
    <hyperlink ref="M197" r:id="rId22" display="=@Sum(G13,G17,G21)" xr:uid="{00000000-0004-0000-0100-000015000000}"/>
    <hyperlink ref="J197" r:id="rId23" display="=@Sum(G13,G17,G21)" xr:uid="{00000000-0004-0000-0100-000016000000}"/>
    <hyperlink ref="N197" r:id="rId24" display="=@Sum(G13,G17,G21)" xr:uid="{00000000-0004-0000-0100-000017000000}"/>
  </hyperlinks>
  <pageMargins left="0.63" right="0.31" top="0.75" bottom="0.75" header="0.3" footer="0.3"/>
  <pageSetup paperSize="125" scale="80" orientation="landscape" horizontalDpi="4294967293" r:id="rId25"/>
  <rowBreaks count="6" manualBreakCount="6">
    <brk id="34" max="16383" man="1"/>
    <brk id="68" max="16383" man="1"/>
    <brk id="103" max="16383" man="1"/>
    <brk id="138" max="16383" man="1"/>
    <brk id="170" max="16383" man="1"/>
    <brk id="20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4C9D7-3E75-4608-830A-930113BC18B0}">
  <dimension ref="A1:R358"/>
  <sheetViews>
    <sheetView view="pageBreakPreview" topLeftCell="A19" zoomScale="60" zoomScaleNormal="70" workbookViewId="0">
      <selection activeCell="H135" sqref="H135"/>
    </sheetView>
  </sheetViews>
  <sheetFormatPr defaultRowHeight="12.5" x14ac:dyDescent="0.25"/>
  <cols>
    <col min="1" max="1" width="5.54296875" customWidth="1"/>
    <col min="2" max="2" width="4.1796875" customWidth="1"/>
    <col min="3" max="3" width="15.26953125" customWidth="1"/>
    <col min="4" max="4" width="33.1796875" customWidth="1"/>
    <col min="5" max="6" width="14.1796875" customWidth="1"/>
    <col min="7" max="7" width="14.81640625" customWidth="1"/>
    <col min="8" max="9" width="13" customWidth="1"/>
    <col min="10" max="10" width="9" customWidth="1"/>
    <col min="11" max="12" width="11.54296875" customWidth="1"/>
    <col min="13" max="13" width="8.81640625" customWidth="1"/>
    <col min="14" max="14" width="15.453125" customWidth="1"/>
    <col min="15" max="15" width="8.81640625" customWidth="1"/>
    <col min="18" max="18" width="16.81640625" customWidth="1"/>
  </cols>
  <sheetData>
    <row r="1" spans="1:15" ht="13" x14ac:dyDescent="0.3">
      <c r="A1" s="2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1" t="s">
        <v>1</v>
      </c>
      <c r="B2" s="150"/>
      <c r="C2" s="151"/>
      <c r="D2" s="152"/>
    </row>
    <row r="3" spans="1:15" ht="17" x14ac:dyDescent="0.5">
      <c r="A3" s="279" t="s">
        <v>2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</row>
    <row r="4" spans="1:15" ht="17" x14ac:dyDescent="0.5">
      <c r="A4" s="279" t="s">
        <v>46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</row>
    <row r="5" spans="1:15" ht="17" x14ac:dyDescent="0.5">
      <c r="A5" s="279" t="s">
        <v>198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</row>
    <row r="6" spans="1:15" ht="14" x14ac:dyDescent="0.3">
      <c r="A6" s="3" t="s">
        <v>60</v>
      </c>
      <c r="B6" s="3"/>
      <c r="C6" s="3"/>
      <c r="D6" s="3" t="s">
        <v>68</v>
      </c>
      <c r="E6" s="2"/>
      <c r="F6" s="153"/>
      <c r="G6" s="153"/>
      <c r="H6" s="153"/>
      <c r="I6" s="153"/>
      <c r="J6" s="153"/>
      <c r="K6" s="153"/>
      <c r="L6" s="153"/>
      <c r="M6" s="2"/>
      <c r="N6" s="2"/>
      <c r="O6" s="2"/>
    </row>
    <row r="7" spans="1:15" ht="14" x14ac:dyDescent="0.3">
      <c r="A7" s="3" t="s">
        <v>87</v>
      </c>
      <c r="B7" s="3"/>
      <c r="C7" s="3"/>
      <c r="D7" s="45" t="s">
        <v>340</v>
      </c>
      <c r="E7" s="2"/>
      <c r="F7" s="154"/>
      <c r="G7" s="154"/>
      <c r="H7" s="154"/>
      <c r="I7" s="154"/>
      <c r="J7" s="154"/>
      <c r="L7" s="3"/>
      <c r="M7" s="3"/>
      <c r="N7" s="3"/>
      <c r="O7" s="3"/>
    </row>
    <row r="8" spans="1:15" ht="14" thickBot="1" x14ac:dyDescent="0.4">
      <c r="A8" s="3" t="s">
        <v>61</v>
      </c>
      <c r="B8" s="3"/>
      <c r="C8" s="3"/>
      <c r="D8" s="3" t="s">
        <v>24</v>
      </c>
      <c r="E8" s="2"/>
      <c r="F8" s="2"/>
      <c r="G8" s="2"/>
      <c r="H8" s="2"/>
      <c r="I8" s="2"/>
      <c r="J8" s="2"/>
      <c r="K8" s="2"/>
      <c r="L8" s="253" t="s">
        <v>302</v>
      </c>
      <c r="M8" s="253"/>
      <c r="N8" s="253"/>
      <c r="O8" s="253"/>
    </row>
    <row r="9" spans="1:15" ht="13.5" thickTop="1" x14ac:dyDescent="0.3">
      <c r="A9" s="254" t="s">
        <v>3</v>
      </c>
      <c r="B9" s="257" t="s">
        <v>4</v>
      </c>
      <c r="C9" s="258"/>
      <c r="D9" s="259"/>
      <c r="E9" s="266" t="s">
        <v>5</v>
      </c>
      <c r="F9" s="267"/>
      <c r="G9" s="268" t="s">
        <v>62</v>
      </c>
      <c r="H9" s="268" t="s">
        <v>63</v>
      </c>
      <c r="I9" s="268" t="s">
        <v>6</v>
      </c>
      <c r="J9" s="268" t="s">
        <v>64</v>
      </c>
      <c r="K9" s="272" t="s">
        <v>48</v>
      </c>
      <c r="L9" s="273"/>
      <c r="M9" s="266" t="s">
        <v>65</v>
      </c>
      <c r="N9" s="274"/>
      <c r="O9" s="275"/>
    </row>
    <row r="10" spans="1:15" ht="13" x14ac:dyDescent="0.3">
      <c r="A10" s="255"/>
      <c r="B10" s="260"/>
      <c r="C10" s="282"/>
      <c r="D10" s="262"/>
      <c r="E10" s="276" t="s">
        <v>7</v>
      </c>
      <c r="F10" s="276" t="s">
        <v>8</v>
      </c>
      <c r="G10" s="269"/>
      <c r="H10" s="269"/>
      <c r="I10" s="269"/>
      <c r="J10" s="269"/>
      <c r="K10" s="276" t="s">
        <v>47</v>
      </c>
      <c r="L10" s="276" t="s">
        <v>9</v>
      </c>
      <c r="M10" s="276" t="s">
        <v>66</v>
      </c>
      <c r="N10" s="277" t="s">
        <v>9</v>
      </c>
      <c r="O10" s="278"/>
    </row>
    <row r="11" spans="1:15" ht="13" x14ac:dyDescent="0.3">
      <c r="A11" s="256"/>
      <c r="B11" s="263"/>
      <c r="C11" s="264"/>
      <c r="D11" s="265"/>
      <c r="E11" s="270"/>
      <c r="F11" s="270"/>
      <c r="G11" s="270"/>
      <c r="H11" s="270"/>
      <c r="I11" s="270"/>
      <c r="J11" s="270"/>
      <c r="K11" s="270"/>
      <c r="L11" s="270"/>
      <c r="M11" s="270"/>
      <c r="N11" s="4" t="s">
        <v>10</v>
      </c>
      <c r="O11" s="5" t="s">
        <v>11</v>
      </c>
    </row>
    <row r="12" spans="1:15" ht="13" x14ac:dyDescent="0.3">
      <c r="A12" s="155" t="s">
        <v>43</v>
      </c>
      <c r="B12" s="283" t="s">
        <v>44</v>
      </c>
      <c r="C12" s="284"/>
      <c r="D12" s="285"/>
      <c r="E12" s="156" t="s">
        <v>45</v>
      </c>
      <c r="F12" s="156" t="s">
        <v>39</v>
      </c>
      <c r="G12" s="156" t="s">
        <v>40</v>
      </c>
      <c r="H12" s="156" t="s">
        <v>33</v>
      </c>
      <c r="I12" s="156" t="s">
        <v>41</v>
      </c>
      <c r="J12" s="156" t="s">
        <v>42</v>
      </c>
      <c r="K12" s="156" t="s">
        <v>34</v>
      </c>
      <c r="L12" s="156" t="s">
        <v>35</v>
      </c>
      <c r="M12" s="156" t="s">
        <v>36</v>
      </c>
      <c r="N12" s="156" t="s">
        <v>37</v>
      </c>
      <c r="O12" s="157" t="s">
        <v>38</v>
      </c>
    </row>
    <row r="13" spans="1:15" ht="13.5" x14ac:dyDescent="0.35">
      <c r="A13" s="21">
        <v>1</v>
      </c>
      <c r="B13" s="24" t="s">
        <v>26</v>
      </c>
      <c r="C13" s="141"/>
      <c r="D13" s="30"/>
      <c r="E13" s="13"/>
      <c r="F13" s="13"/>
      <c r="G13" s="14"/>
      <c r="H13" s="8"/>
      <c r="I13" s="9"/>
      <c r="J13" s="12"/>
      <c r="K13" s="31"/>
      <c r="L13" s="10"/>
      <c r="M13" s="10"/>
      <c r="N13" s="14"/>
      <c r="O13" s="11"/>
    </row>
    <row r="14" spans="1:15" ht="13.5" x14ac:dyDescent="0.35">
      <c r="A14" s="21"/>
      <c r="B14" s="24" t="s">
        <v>303</v>
      </c>
      <c r="C14" s="177"/>
      <c r="D14" s="178"/>
      <c r="E14" s="13"/>
      <c r="F14" s="13"/>
      <c r="G14" s="14"/>
      <c r="H14" s="8"/>
      <c r="I14" s="9"/>
      <c r="J14" s="12"/>
      <c r="K14" s="10"/>
      <c r="L14" s="10"/>
      <c r="M14" s="10"/>
      <c r="N14" s="28"/>
      <c r="O14" s="11"/>
    </row>
    <row r="15" spans="1:15" ht="13.5" x14ac:dyDescent="0.35">
      <c r="A15" s="21"/>
      <c r="B15" s="24" t="s">
        <v>304</v>
      </c>
      <c r="C15" s="177"/>
      <c r="D15" s="178"/>
      <c r="E15" s="13"/>
      <c r="F15" s="13"/>
      <c r="G15" s="14"/>
      <c r="H15" s="8"/>
      <c r="I15" s="9"/>
      <c r="J15" s="12"/>
      <c r="K15" s="10"/>
      <c r="L15" s="10"/>
      <c r="M15" s="10"/>
      <c r="N15" s="28"/>
      <c r="O15" s="11"/>
    </row>
    <row r="16" spans="1:15" ht="13.5" x14ac:dyDescent="0.35">
      <c r="A16" s="21"/>
      <c r="B16" s="25">
        <v>1</v>
      </c>
      <c r="C16" s="286" t="s">
        <v>190</v>
      </c>
      <c r="D16" s="249"/>
      <c r="E16" s="13"/>
      <c r="F16" s="13"/>
      <c r="G16" s="14"/>
      <c r="H16" s="8"/>
      <c r="I16" s="9"/>
      <c r="J16" s="12"/>
      <c r="K16" s="10"/>
      <c r="L16" s="10"/>
      <c r="M16" s="10"/>
      <c r="N16" s="28"/>
      <c r="O16" s="11"/>
    </row>
    <row r="17" spans="1:15" ht="13.5" x14ac:dyDescent="0.35">
      <c r="A17" s="21"/>
      <c r="B17" s="43"/>
      <c r="C17" s="287" t="s">
        <v>317</v>
      </c>
      <c r="D17" s="249"/>
      <c r="E17" s="13"/>
      <c r="F17" s="13"/>
      <c r="G17" s="14">
        <v>3936900</v>
      </c>
      <c r="H17" s="8"/>
      <c r="I17" s="9"/>
      <c r="J17" s="12">
        <f>G17/G34*100</f>
        <v>8.7486666666666668</v>
      </c>
      <c r="K17" s="10">
        <v>0</v>
      </c>
      <c r="L17" s="10">
        <f>ROUND(N17/G17*100,0)</f>
        <v>0</v>
      </c>
      <c r="M17" s="10">
        <f>J17*K17/100</f>
        <v>0</v>
      </c>
      <c r="N17" s="28">
        <v>0</v>
      </c>
      <c r="O17" s="11">
        <f>J17*L17/100</f>
        <v>0</v>
      </c>
    </row>
    <row r="18" spans="1:15" ht="13.5" x14ac:dyDescent="0.35">
      <c r="A18" s="21"/>
      <c r="B18" s="25">
        <v>2</v>
      </c>
      <c r="C18" s="286" t="s">
        <v>215</v>
      </c>
      <c r="D18" s="249"/>
      <c r="E18" s="13"/>
      <c r="F18" s="13"/>
      <c r="G18" s="14"/>
      <c r="H18" s="8"/>
      <c r="I18" s="9"/>
      <c r="J18" s="12"/>
      <c r="K18" s="10"/>
      <c r="L18" s="10"/>
      <c r="M18" s="10"/>
      <c r="N18" s="28"/>
      <c r="O18" s="11"/>
    </row>
    <row r="19" spans="1:15" ht="13.5" x14ac:dyDescent="0.35">
      <c r="A19" s="21"/>
      <c r="B19" s="25"/>
      <c r="C19" s="287" t="s">
        <v>334</v>
      </c>
      <c r="D19" s="249"/>
      <c r="E19" s="13"/>
      <c r="F19" s="13"/>
      <c r="G19" s="14">
        <v>649100</v>
      </c>
      <c r="H19" s="8"/>
      <c r="I19" s="9"/>
      <c r="J19" s="12">
        <f>G19/G34*100</f>
        <v>1.4424444444444444</v>
      </c>
      <c r="K19" s="10">
        <v>0</v>
      </c>
      <c r="L19" s="10">
        <f>ROUND(N19/G19*100,0)</f>
        <v>0</v>
      </c>
      <c r="M19" s="10">
        <f>J19*K19/100</f>
        <v>0</v>
      </c>
      <c r="N19" s="28">
        <v>0</v>
      </c>
      <c r="O19" s="11">
        <f>J19*L19/100</f>
        <v>0</v>
      </c>
    </row>
    <row r="20" spans="1:15" ht="13.5" x14ac:dyDescent="0.35">
      <c r="A20" s="21"/>
      <c r="B20" s="25">
        <v>3</v>
      </c>
      <c r="C20" s="2" t="s">
        <v>85</v>
      </c>
      <c r="D20" s="132"/>
      <c r="E20" s="13"/>
      <c r="F20" s="13"/>
      <c r="G20" s="14"/>
      <c r="H20" s="8"/>
      <c r="I20" s="9"/>
      <c r="J20" s="12"/>
      <c r="K20" s="10"/>
      <c r="L20" s="10"/>
      <c r="M20" s="10"/>
      <c r="N20" s="28"/>
      <c r="O20" s="11"/>
    </row>
    <row r="21" spans="1:15" ht="13.5" x14ac:dyDescent="0.35">
      <c r="A21" s="21"/>
      <c r="B21" s="25"/>
      <c r="C21" s="288" t="s">
        <v>306</v>
      </c>
      <c r="D21" s="289"/>
      <c r="E21" s="13"/>
      <c r="F21" s="13"/>
      <c r="G21" s="14">
        <v>8300000</v>
      </c>
      <c r="H21" s="8"/>
      <c r="I21" s="9"/>
      <c r="J21" s="12">
        <f>G21/G34*100</f>
        <v>18.444444444444443</v>
      </c>
      <c r="K21" s="10">
        <v>0</v>
      </c>
      <c r="L21" s="10">
        <f>ROUND(N21/G21*100,0)</f>
        <v>0</v>
      </c>
      <c r="M21" s="10">
        <f>J21*K21/100</f>
        <v>0</v>
      </c>
      <c r="N21" s="28">
        <v>0</v>
      </c>
      <c r="O21" s="11">
        <f>J21*L21/100</f>
        <v>0</v>
      </c>
    </row>
    <row r="22" spans="1:15" ht="13.5" x14ac:dyDescent="0.35">
      <c r="A22" s="21" t="s">
        <v>326</v>
      </c>
      <c r="B22" s="24" t="s">
        <v>92</v>
      </c>
      <c r="C22" s="182"/>
      <c r="D22" s="142"/>
      <c r="E22" s="13"/>
      <c r="F22" s="13"/>
      <c r="G22" s="14"/>
      <c r="H22" s="8"/>
      <c r="I22" s="9"/>
      <c r="J22" s="12"/>
      <c r="K22" s="10"/>
      <c r="L22" s="10"/>
      <c r="M22" s="10"/>
      <c r="N22" s="28"/>
      <c r="O22" s="11"/>
    </row>
    <row r="23" spans="1:15" ht="13.5" x14ac:dyDescent="0.35">
      <c r="A23" s="21"/>
      <c r="B23" s="24" t="s">
        <v>70</v>
      </c>
      <c r="C23" s="180"/>
      <c r="D23" s="178"/>
      <c r="E23" s="13"/>
      <c r="F23" s="13"/>
      <c r="G23" s="14"/>
      <c r="H23" s="8"/>
      <c r="I23" s="9"/>
      <c r="J23" s="12"/>
      <c r="K23" s="10"/>
      <c r="L23" s="10"/>
      <c r="M23" s="10"/>
      <c r="N23" s="28"/>
      <c r="O23" s="11"/>
    </row>
    <row r="24" spans="1:15" ht="27" customHeight="1" x14ac:dyDescent="0.35">
      <c r="A24" s="21"/>
      <c r="B24" s="25">
        <v>1</v>
      </c>
      <c r="C24" s="290" t="s">
        <v>341</v>
      </c>
      <c r="D24" s="291"/>
      <c r="E24" s="13"/>
      <c r="F24" s="13"/>
      <c r="G24" s="14">
        <v>8000000</v>
      </c>
      <c r="H24" s="8"/>
      <c r="I24" s="9"/>
      <c r="J24" s="12">
        <f>G24/G34*100</f>
        <v>17.777777777777779</v>
      </c>
      <c r="K24" s="10">
        <v>0</v>
      </c>
      <c r="L24" s="10">
        <f>ROUND(N24/G24*100,0)</f>
        <v>0</v>
      </c>
      <c r="M24" s="10">
        <f>J24*K24/100</f>
        <v>0</v>
      </c>
      <c r="N24" s="28">
        <v>0</v>
      </c>
      <c r="O24" s="11">
        <f>J24*L24/100</f>
        <v>0</v>
      </c>
    </row>
    <row r="25" spans="1:15" ht="13.5" x14ac:dyDescent="0.35">
      <c r="A25" s="21"/>
      <c r="B25" s="42"/>
      <c r="C25" s="288" t="s">
        <v>342</v>
      </c>
      <c r="D25" s="289"/>
      <c r="E25" s="13"/>
      <c r="F25" s="13"/>
      <c r="G25" s="14"/>
      <c r="H25" s="8"/>
      <c r="I25" s="9"/>
      <c r="J25" s="12"/>
      <c r="K25" s="10"/>
      <c r="L25" s="10"/>
      <c r="M25" s="10"/>
      <c r="N25" s="28"/>
      <c r="O25" s="11"/>
    </row>
    <row r="26" spans="1:15" ht="13.5" customHeight="1" x14ac:dyDescent="0.35">
      <c r="A26" s="21"/>
      <c r="B26" s="43">
        <v>2</v>
      </c>
      <c r="C26" s="288" t="s">
        <v>336</v>
      </c>
      <c r="D26" s="294"/>
      <c r="E26" s="13"/>
      <c r="F26" s="13"/>
      <c r="G26" s="14"/>
      <c r="H26" s="8"/>
      <c r="I26" s="9"/>
      <c r="J26" s="12"/>
      <c r="K26" s="10"/>
      <c r="L26" s="10"/>
      <c r="M26" s="10"/>
      <c r="N26" s="28"/>
      <c r="O26" s="11"/>
    </row>
    <row r="27" spans="1:15" ht="13.5" customHeight="1" x14ac:dyDescent="0.35">
      <c r="A27" s="21"/>
      <c r="B27" s="42"/>
      <c r="C27" s="288" t="s">
        <v>337</v>
      </c>
      <c r="D27" s="294"/>
      <c r="E27" s="13"/>
      <c r="F27" s="13"/>
      <c r="G27" s="14">
        <v>10000000</v>
      </c>
      <c r="H27" s="8"/>
      <c r="I27" s="9"/>
      <c r="J27" s="12">
        <f>G27/G34*100</f>
        <v>22.222222222222221</v>
      </c>
      <c r="K27" s="10">
        <v>0</v>
      </c>
      <c r="L27" s="10">
        <f>ROUND(N27/G27*100,0)</f>
        <v>0</v>
      </c>
      <c r="M27" s="10">
        <f>J27*K27/100</f>
        <v>0</v>
      </c>
      <c r="N27" s="28">
        <v>0</v>
      </c>
      <c r="O27" s="11">
        <f>J27*L27/100</f>
        <v>0</v>
      </c>
    </row>
    <row r="28" spans="1:15" ht="13.5" x14ac:dyDescent="0.35">
      <c r="A28" s="21"/>
      <c r="B28" s="25">
        <v>3</v>
      </c>
      <c r="C28" s="290" t="s">
        <v>286</v>
      </c>
      <c r="D28" s="291"/>
      <c r="E28" s="13"/>
      <c r="F28" s="13"/>
      <c r="G28" s="14"/>
      <c r="H28" s="8"/>
      <c r="I28" s="9"/>
      <c r="J28" s="12"/>
      <c r="K28" s="10"/>
      <c r="L28" s="10"/>
      <c r="M28" s="10"/>
      <c r="N28" s="28"/>
      <c r="O28" s="11"/>
    </row>
    <row r="29" spans="1:15" ht="13.5" x14ac:dyDescent="0.35">
      <c r="A29" s="21"/>
      <c r="B29" s="25"/>
      <c r="C29" s="170" t="s">
        <v>333</v>
      </c>
      <c r="D29" s="132"/>
      <c r="E29" s="13"/>
      <c r="F29" s="13"/>
      <c r="G29" s="14">
        <v>8700000</v>
      </c>
      <c r="H29" s="8"/>
      <c r="I29" s="9"/>
      <c r="J29" s="12">
        <f>G29/G34*100</f>
        <v>19.333333333333332</v>
      </c>
      <c r="K29" s="10">
        <v>0</v>
      </c>
      <c r="L29" s="10">
        <f>ROUND(N29/G29*100,0)</f>
        <v>0</v>
      </c>
      <c r="M29" s="10">
        <f>J29*K29/100</f>
        <v>0</v>
      </c>
      <c r="N29" s="28">
        <v>0</v>
      </c>
      <c r="O29" s="11">
        <f>J29*L29/100</f>
        <v>0</v>
      </c>
    </row>
    <row r="30" spans="1:15" ht="13.5" x14ac:dyDescent="0.35">
      <c r="A30" s="21"/>
      <c r="B30" s="25">
        <v>4</v>
      </c>
      <c r="C30" s="170" t="s">
        <v>158</v>
      </c>
      <c r="D30" s="132"/>
      <c r="E30" s="13"/>
      <c r="F30" s="13"/>
      <c r="G30" s="14"/>
      <c r="H30" s="8"/>
      <c r="I30" s="9"/>
      <c r="J30" s="12"/>
      <c r="K30" s="10"/>
      <c r="L30" s="10"/>
      <c r="M30" s="10"/>
      <c r="N30" s="28"/>
      <c r="O30" s="11"/>
    </row>
    <row r="31" spans="1:15" ht="13.5" x14ac:dyDescent="0.35">
      <c r="A31" s="21"/>
      <c r="B31" s="25"/>
      <c r="C31" s="170" t="s">
        <v>324</v>
      </c>
      <c r="D31" s="132"/>
      <c r="E31" s="13"/>
      <c r="F31" s="13"/>
      <c r="G31" s="14">
        <v>5414000</v>
      </c>
      <c r="H31" s="8"/>
      <c r="I31" s="9"/>
      <c r="J31" s="12">
        <f>G31/G34*100</f>
        <v>12.031111111111111</v>
      </c>
      <c r="K31" s="10">
        <v>0</v>
      </c>
      <c r="L31" s="10">
        <f>ROUND(N31/G31*100,0)</f>
        <v>0</v>
      </c>
      <c r="M31" s="10">
        <f>J31*K31/100</f>
        <v>0</v>
      </c>
      <c r="N31" s="28">
        <v>0</v>
      </c>
      <c r="O31" s="11">
        <f>J31*L31/100</f>
        <v>0</v>
      </c>
    </row>
    <row r="32" spans="1:15" ht="13.5" x14ac:dyDescent="0.35">
      <c r="A32" s="21"/>
      <c r="B32" s="25"/>
      <c r="C32" s="170"/>
      <c r="D32" s="132"/>
      <c r="E32" s="13"/>
      <c r="F32" s="13"/>
      <c r="G32" s="14"/>
      <c r="H32" s="8"/>
      <c r="I32" s="9"/>
      <c r="J32" s="12"/>
      <c r="K32" s="10"/>
      <c r="L32" s="10"/>
      <c r="M32" s="10"/>
      <c r="N32" s="28"/>
      <c r="O32" s="11"/>
    </row>
    <row r="33" spans="1:15" ht="13.5" x14ac:dyDescent="0.35">
      <c r="A33" s="21"/>
      <c r="B33" s="25"/>
      <c r="C33" s="2"/>
      <c r="D33" s="171"/>
      <c r="E33" s="13"/>
      <c r="F33" s="13"/>
      <c r="G33" s="14"/>
      <c r="H33" s="8"/>
      <c r="I33" s="9"/>
      <c r="J33" s="12"/>
      <c r="K33" s="10"/>
      <c r="L33" s="10"/>
      <c r="M33" s="10"/>
      <c r="N33" s="28"/>
      <c r="O33" s="11"/>
    </row>
    <row r="34" spans="1:15" ht="13.5" thickBot="1" x14ac:dyDescent="0.3">
      <c r="A34" s="245" t="s">
        <v>12</v>
      </c>
      <c r="B34" s="246"/>
      <c r="C34" s="246"/>
      <c r="D34" s="246"/>
      <c r="E34" s="246"/>
      <c r="F34" s="247"/>
      <c r="G34" s="71">
        <f>SUM(G14:G32)</f>
        <v>45000000</v>
      </c>
      <c r="H34" s="33" t="s">
        <v>19</v>
      </c>
      <c r="I34" s="34"/>
      <c r="J34" s="35">
        <f>SUM(J17:J31)</f>
        <v>100</v>
      </c>
      <c r="K34" s="36"/>
      <c r="L34" s="36"/>
      <c r="M34" s="37">
        <f>SUM(M14:M33)</f>
        <v>0</v>
      </c>
      <c r="N34" s="44">
        <f>SUM(N13:N33)</f>
        <v>0</v>
      </c>
      <c r="O34" s="38">
        <f>SUM(O13:O33)</f>
        <v>0</v>
      </c>
    </row>
    <row r="35" spans="1:15" ht="13.5" thickTop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3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3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173" t="s">
        <v>314</v>
      </c>
      <c r="M37" s="2"/>
      <c r="N37" s="2"/>
      <c r="O37" s="2"/>
    </row>
    <row r="38" spans="1:15" ht="13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 t="s">
        <v>25</v>
      </c>
      <c r="M38" s="2"/>
      <c r="N38" s="2"/>
      <c r="O38" s="2"/>
    </row>
    <row r="39" spans="1:15" ht="13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3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3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6" t="s">
        <v>151</v>
      </c>
      <c r="M41" s="2"/>
      <c r="N41" s="2"/>
      <c r="O41" s="2"/>
    </row>
    <row r="42" spans="1:15" ht="13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3" t="s">
        <v>315</v>
      </c>
      <c r="M42" s="2"/>
      <c r="N42" s="2"/>
      <c r="O42" s="2"/>
    </row>
    <row r="43" spans="1:15" ht="13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2"/>
      <c r="N43" s="2"/>
      <c r="O43" s="2"/>
    </row>
    <row r="44" spans="1:15" ht="13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2"/>
      <c r="N44" s="2"/>
      <c r="O44" s="2"/>
    </row>
    <row r="45" spans="1:15" ht="13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"/>
      <c r="M45" s="2"/>
      <c r="N45" s="2"/>
      <c r="O45" s="2"/>
    </row>
    <row r="46" spans="1:15" ht="13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"/>
      <c r="M46" s="2"/>
      <c r="N46" s="2"/>
      <c r="O46" s="2"/>
    </row>
    <row r="47" spans="1:15" ht="13" x14ac:dyDescent="0.3">
      <c r="A47" s="23" t="s">
        <v>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1" t="s">
        <v>1</v>
      </c>
      <c r="B48" s="150"/>
      <c r="C48" s="151"/>
      <c r="D48" s="152"/>
    </row>
    <row r="49" spans="1:15" ht="17" x14ac:dyDescent="0.5">
      <c r="A49" s="279" t="s">
        <v>2</v>
      </c>
      <c r="B49" s="279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</row>
    <row r="50" spans="1:15" ht="17" x14ac:dyDescent="0.5">
      <c r="A50" s="279" t="s">
        <v>46</v>
      </c>
      <c r="B50" s="279"/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</row>
    <row r="51" spans="1:15" ht="17" x14ac:dyDescent="0.5">
      <c r="A51" s="279" t="s">
        <v>198</v>
      </c>
      <c r="B51" s="279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</row>
    <row r="52" spans="1:15" ht="14" x14ac:dyDescent="0.3">
      <c r="A52" s="3" t="s">
        <v>60</v>
      </c>
      <c r="B52" s="3"/>
      <c r="C52" s="3"/>
      <c r="D52" s="3" t="s">
        <v>68</v>
      </c>
      <c r="E52" s="2"/>
      <c r="F52" s="153"/>
      <c r="G52" s="153"/>
      <c r="H52" s="153"/>
      <c r="I52" s="153"/>
      <c r="J52" s="153"/>
      <c r="K52" s="153"/>
      <c r="L52" s="153"/>
      <c r="M52" s="2"/>
      <c r="N52" s="2"/>
      <c r="O52" s="2"/>
    </row>
    <row r="53" spans="1:15" ht="14" x14ac:dyDescent="0.3">
      <c r="A53" s="3" t="s">
        <v>87</v>
      </c>
      <c r="B53" s="3"/>
      <c r="C53" s="3"/>
      <c r="D53" s="3" t="s">
        <v>343</v>
      </c>
      <c r="E53" s="2"/>
      <c r="F53" s="154"/>
      <c r="G53" s="154"/>
      <c r="H53" s="154"/>
      <c r="I53" s="154"/>
      <c r="J53" s="154"/>
      <c r="L53" s="3"/>
      <c r="M53" s="3"/>
      <c r="N53" s="3"/>
      <c r="O53" s="3"/>
    </row>
    <row r="54" spans="1:15" ht="14" thickBot="1" x14ac:dyDescent="0.4">
      <c r="A54" s="3" t="s">
        <v>61</v>
      </c>
      <c r="B54" s="3"/>
      <c r="C54" s="3"/>
      <c r="D54" s="3" t="s">
        <v>24</v>
      </c>
      <c r="E54" s="2"/>
      <c r="F54" s="2"/>
      <c r="G54" s="2"/>
      <c r="H54" s="2"/>
      <c r="I54" s="2"/>
      <c r="J54" s="2"/>
      <c r="K54" s="2"/>
      <c r="L54" s="253" t="s">
        <v>302</v>
      </c>
      <c r="M54" s="253"/>
      <c r="N54" s="253"/>
      <c r="O54" s="253"/>
    </row>
    <row r="55" spans="1:15" ht="13.5" thickTop="1" x14ac:dyDescent="0.3">
      <c r="A55" s="254" t="s">
        <v>3</v>
      </c>
      <c r="B55" s="257" t="s">
        <v>4</v>
      </c>
      <c r="C55" s="258"/>
      <c r="D55" s="259"/>
      <c r="E55" s="266" t="s">
        <v>5</v>
      </c>
      <c r="F55" s="267"/>
      <c r="G55" s="268" t="s">
        <v>62</v>
      </c>
      <c r="H55" s="268" t="s">
        <v>63</v>
      </c>
      <c r="I55" s="268" t="s">
        <v>6</v>
      </c>
      <c r="J55" s="268" t="s">
        <v>64</v>
      </c>
      <c r="K55" s="272" t="s">
        <v>48</v>
      </c>
      <c r="L55" s="273"/>
      <c r="M55" s="266" t="s">
        <v>65</v>
      </c>
      <c r="N55" s="274"/>
      <c r="O55" s="275"/>
    </row>
    <row r="56" spans="1:15" ht="13" x14ac:dyDescent="0.3">
      <c r="A56" s="255"/>
      <c r="B56" s="260"/>
      <c r="C56" s="282"/>
      <c r="D56" s="262"/>
      <c r="E56" s="276" t="s">
        <v>7</v>
      </c>
      <c r="F56" s="276" t="s">
        <v>8</v>
      </c>
      <c r="G56" s="269"/>
      <c r="H56" s="269"/>
      <c r="I56" s="269"/>
      <c r="J56" s="269"/>
      <c r="K56" s="276" t="s">
        <v>47</v>
      </c>
      <c r="L56" s="276" t="s">
        <v>9</v>
      </c>
      <c r="M56" s="276" t="s">
        <v>66</v>
      </c>
      <c r="N56" s="277" t="s">
        <v>9</v>
      </c>
      <c r="O56" s="278"/>
    </row>
    <row r="57" spans="1:15" ht="13" x14ac:dyDescent="0.3">
      <c r="A57" s="256"/>
      <c r="B57" s="263"/>
      <c r="C57" s="264"/>
      <c r="D57" s="265"/>
      <c r="E57" s="270"/>
      <c r="F57" s="270"/>
      <c r="G57" s="270"/>
      <c r="H57" s="270"/>
      <c r="I57" s="270"/>
      <c r="J57" s="270"/>
      <c r="K57" s="270"/>
      <c r="L57" s="270"/>
      <c r="M57" s="270"/>
      <c r="N57" s="4" t="s">
        <v>10</v>
      </c>
      <c r="O57" s="5" t="s">
        <v>11</v>
      </c>
    </row>
    <row r="58" spans="1:15" ht="13" x14ac:dyDescent="0.3">
      <c r="A58" s="155" t="s">
        <v>43</v>
      </c>
      <c r="B58" s="283" t="s">
        <v>44</v>
      </c>
      <c r="C58" s="284"/>
      <c r="D58" s="285"/>
      <c r="E58" s="156" t="s">
        <v>45</v>
      </c>
      <c r="F58" s="156" t="s">
        <v>39</v>
      </c>
      <c r="G58" s="156" t="s">
        <v>40</v>
      </c>
      <c r="H58" s="156" t="s">
        <v>33</v>
      </c>
      <c r="I58" s="156" t="s">
        <v>41</v>
      </c>
      <c r="J58" s="156" t="s">
        <v>42</v>
      </c>
      <c r="K58" s="156" t="s">
        <v>34</v>
      </c>
      <c r="L58" s="156" t="s">
        <v>35</v>
      </c>
      <c r="M58" s="156" t="s">
        <v>36</v>
      </c>
      <c r="N58" s="156" t="s">
        <v>37</v>
      </c>
      <c r="O58" s="157" t="s">
        <v>38</v>
      </c>
    </row>
    <row r="59" spans="1:15" ht="13.5" x14ac:dyDescent="0.35">
      <c r="A59" s="21">
        <v>1</v>
      </c>
      <c r="B59" s="24" t="s">
        <v>26</v>
      </c>
      <c r="C59" s="141"/>
      <c r="D59" s="30"/>
      <c r="E59" s="13"/>
      <c r="F59" s="13"/>
      <c r="G59" s="14"/>
      <c r="H59" s="8"/>
      <c r="I59" s="9"/>
      <c r="J59" s="12"/>
      <c r="K59" s="31"/>
      <c r="L59" s="10"/>
      <c r="M59" s="10"/>
      <c r="N59" s="14"/>
      <c r="O59" s="11"/>
    </row>
    <row r="60" spans="1:15" ht="13.5" x14ac:dyDescent="0.35">
      <c r="A60" s="21"/>
      <c r="B60" s="24" t="s">
        <v>303</v>
      </c>
      <c r="C60" s="177"/>
      <c r="D60" s="178"/>
      <c r="E60" s="13"/>
      <c r="F60" s="13"/>
      <c r="G60" s="14"/>
      <c r="H60" s="8"/>
      <c r="I60" s="9"/>
      <c r="J60" s="12"/>
      <c r="K60" s="10"/>
      <c r="L60" s="10"/>
      <c r="M60" s="10"/>
      <c r="N60" s="28"/>
      <c r="O60" s="11"/>
    </row>
    <row r="61" spans="1:15" ht="13.5" x14ac:dyDescent="0.35">
      <c r="A61" s="21"/>
      <c r="B61" s="24" t="s">
        <v>304</v>
      </c>
      <c r="C61" s="177"/>
      <c r="D61" s="178"/>
      <c r="E61" s="13"/>
      <c r="F61" s="13"/>
      <c r="G61" s="14"/>
      <c r="H61" s="8"/>
      <c r="I61" s="9"/>
      <c r="J61" s="12"/>
      <c r="K61" s="10"/>
      <c r="L61" s="10"/>
      <c r="M61" s="10"/>
      <c r="N61" s="28"/>
      <c r="O61" s="11"/>
    </row>
    <row r="62" spans="1:15" ht="13.5" x14ac:dyDescent="0.35">
      <c r="A62" s="21"/>
      <c r="B62" s="25">
        <v>1</v>
      </c>
      <c r="C62" s="286" t="s">
        <v>190</v>
      </c>
      <c r="D62" s="249"/>
      <c r="E62" s="13"/>
      <c r="F62" s="13"/>
      <c r="G62" s="14"/>
      <c r="H62" s="8"/>
      <c r="I62" s="9"/>
      <c r="J62" s="12"/>
      <c r="K62" s="10"/>
      <c r="L62" s="10"/>
      <c r="M62" s="10"/>
      <c r="N62" s="28"/>
      <c r="O62" s="11"/>
    </row>
    <row r="63" spans="1:15" ht="13.5" x14ac:dyDescent="0.35">
      <c r="A63" s="21"/>
      <c r="B63" s="43"/>
      <c r="C63" s="287" t="s">
        <v>317</v>
      </c>
      <c r="D63" s="249"/>
      <c r="E63" s="13"/>
      <c r="F63" s="13"/>
      <c r="G63" s="14">
        <v>1344000</v>
      </c>
      <c r="H63" s="8"/>
      <c r="I63" s="9"/>
      <c r="J63" s="12">
        <f>G63/G77*100</f>
        <v>1.3440000000000001</v>
      </c>
      <c r="K63" s="10">
        <v>0</v>
      </c>
      <c r="L63" s="10">
        <f>ROUND(N63/G63*100,0)</f>
        <v>0</v>
      </c>
      <c r="M63" s="10">
        <f>J63*K63/100</f>
        <v>0</v>
      </c>
      <c r="N63" s="28">
        <v>0</v>
      </c>
      <c r="O63" s="11">
        <f>J63*L63/100</f>
        <v>0</v>
      </c>
    </row>
    <row r="64" spans="1:15" ht="13.5" x14ac:dyDescent="0.35">
      <c r="A64" s="21"/>
      <c r="B64" s="25">
        <v>2</v>
      </c>
      <c r="C64" s="286" t="s">
        <v>215</v>
      </c>
      <c r="D64" s="249"/>
      <c r="E64" s="13"/>
      <c r="F64" s="13"/>
      <c r="G64" s="14"/>
      <c r="H64" s="8"/>
      <c r="I64" s="9"/>
      <c r="J64" s="12"/>
      <c r="K64" s="10"/>
      <c r="L64" s="10"/>
      <c r="M64" s="10"/>
      <c r="N64" s="28"/>
      <c r="O64" s="11"/>
    </row>
    <row r="65" spans="1:15" ht="13.5" x14ac:dyDescent="0.35">
      <c r="A65" s="21"/>
      <c r="B65" s="25"/>
      <c r="C65" s="287" t="s">
        <v>344</v>
      </c>
      <c r="D65" s="249"/>
      <c r="E65" s="13"/>
      <c r="F65" s="13"/>
      <c r="G65" s="14">
        <v>500000</v>
      </c>
      <c r="H65" s="8"/>
      <c r="I65" s="9"/>
      <c r="J65" s="12">
        <f>G65/G77*100</f>
        <v>0.5</v>
      </c>
      <c r="K65" s="10">
        <v>0</v>
      </c>
      <c r="L65" s="10">
        <f>ROUND(N65/G65*100,0)</f>
        <v>0</v>
      </c>
      <c r="M65" s="10">
        <f>J65*K65/100</f>
        <v>0</v>
      </c>
      <c r="N65" s="28">
        <v>0</v>
      </c>
      <c r="O65" s="11">
        <f>J65*L65/100</f>
        <v>0</v>
      </c>
    </row>
    <row r="66" spans="1:15" ht="13.5" x14ac:dyDescent="0.35">
      <c r="A66" s="21"/>
      <c r="B66" s="25">
        <v>3</v>
      </c>
      <c r="C66" s="2" t="s">
        <v>85</v>
      </c>
      <c r="D66" s="132"/>
      <c r="E66" s="13"/>
      <c r="F66" s="13"/>
      <c r="G66" s="14"/>
      <c r="H66" s="8"/>
      <c r="I66" s="9"/>
      <c r="J66" s="12"/>
      <c r="K66" s="10"/>
      <c r="L66" s="10"/>
      <c r="M66" s="10"/>
      <c r="N66" s="28"/>
      <c r="O66" s="11"/>
    </row>
    <row r="67" spans="1:15" ht="13.5" x14ac:dyDescent="0.35">
      <c r="A67" s="21"/>
      <c r="B67" s="25"/>
      <c r="C67" s="288" t="s">
        <v>345</v>
      </c>
      <c r="D67" s="289"/>
      <c r="E67" s="13"/>
      <c r="F67" s="13"/>
      <c r="G67" s="14">
        <v>720000</v>
      </c>
      <c r="H67" s="8"/>
      <c r="I67" s="9"/>
      <c r="J67" s="12">
        <f>G67/G77*100</f>
        <v>0.72</v>
      </c>
      <c r="K67" s="10">
        <v>0</v>
      </c>
      <c r="L67" s="10">
        <f>ROUND(N67/G67*100,0)</f>
        <v>0</v>
      </c>
      <c r="M67" s="10">
        <f>J67*K67/100</f>
        <v>0</v>
      </c>
      <c r="N67" s="28">
        <v>0</v>
      </c>
      <c r="O67" s="11">
        <f>J67*L67/100</f>
        <v>0</v>
      </c>
    </row>
    <row r="68" spans="1:15" ht="13.5" x14ac:dyDescent="0.35">
      <c r="A68" s="21" t="s">
        <v>326</v>
      </c>
      <c r="B68" s="24" t="s">
        <v>92</v>
      </c>
      <c r="C68" s="182"/>
      <c r="D68" s="142"/>
      <c r="E68" s="13"/>
      <c r="F68" s="13"/>
      <c r="G68" s="14"/>
      <c r="H68" s="8"/>
      <c r="I68" s="9"/>
      <c r="J68" s="12"/>
      <c r="K68" s="10"/>
      <c r="L68" s="10"/>
      <c r="M68" s="10"/>
      <c r="N68" s="28"/>
      <c r="O68" s="11"/>
    </row>
    <row r="69" spans="1:15" ht="13.5" x14ac:dyDescent="0.35">
      <c r="A69" s="21"/>
      <c r="B69" s="24" t="s">
        <v>70</v>
      </c>
      <c r="C69" s="180"/>
      <c r="D69" s="178"/>
      <c r="E69" s="13"/>
      <c r="F69" s="13"/>
      <c r="G69" s="14"/>
      <c r="H69" s="8"/>
      <c r="I69" s="9"/>
      <c r="J69" s="12"/>
      <c r="K69" s="10"/>
      <c r="L69" s="10"/>
      <c r="M69" s="10"/>
      <c r="N69" s="28"/>
      <c r="O69" s="11"/>
    </row>
    <row r="70" spans="1:15" ht="13.5" x14ac:dyDescent="0.35">
      <c r="A70" s="21"/>
      <c r="B70" s="25">
        <v>1</v>
      </c>
      <c r="C70" s="170" t="s">
        <v>158</v>
      </c>
      <c r="D70" s="132"/>
      <c r="E70" s="13"/>
      <c r="F70" s="13"/>
      <c r="G70" s="14"/>
      <c r="H70" s="8"/>
      <c r="I70" s="9"/>
      <c r="J70" s="12"/>
      <c r="K70" s="10"/>
      <c r="L70" s="10"/>
      <c r="M70" s="10"/>
      <c r="N70" s="28"/>
      <c r="O70" s="11"/>
    </row>
    <row r="71" spans="1:15" ht="13.5" x14ac:dyDescent="0.35">
      <c r="A71" s="21"/>
      <c r="B71" s="25"/>
      <c r="C71" s="170" t="s">
        <v>346</v>
      </c>
      <c r="D71" s="132"/>
      <c r="E71" s="13"/>
      <c r="F71" s="13"/>
      <c r="G71" s="14">
        <v>4830000</v>
      </c>
      <c r="H71" s="8"/>
      <c r="I71" s="9"/>
      <c r="J71" s="12">
        <f>G71/G77*100</f>
        <v>4.83</v>
      </c>
      <c r="K71" s="10">
        <v>0</v>
      </c>
      <c r="L71" s="10">
        <f>ROUND(N71/G71*100,0)</f>
        <v>0</v>
      </c>
      <c r="M71" s="10">
        <f>J71*K71/100</f>
        <v>0</v>
      </c>
      <c r="N71" s="28">
        <v>0</v>
      </c>
      <c r="O71" s="11">
        <f>J71*L71/100</f>
        <v>0</v>
      </c>
    </row>
    <row r="72" spans="1:15" ht="13.5" x14ac:dyDescent="0.35">
      <c r="A72" s="21"/>
      <c r="B72" s="25"/>
      <c r="C72" s="170" t="s">
        <v>347</v>
      </c>
      <c r="D72" s="132"/>
      <c r="E72" s="13"/>
      <c r="F72" s="13"/>
      <c r="G72" s="14">
        <v>1700000</v>
      </c>
      <c r="H72" s="8"/>
      <c r="I72" s="9"/>
      <c r="J72" s="12">
        <f>G72/G77*100</f>
        <v>1.7000000000000002</v>
      </c>
      <c r="K72" s="10">
        <v>0</v>
      </c>
      <c r="L72" s="10">
        <f>ROUND(N72/G72*100,0)</f>
        <v>0</v>
      </c>
      <c r="M72" s="10">
        <f>J72*K72/100</f>
        <v>0</v>
      </c>
      <c r="N72" s="28">
        <v>0</v>
      </c>
      <c r="O72" s="11">
        <f>J72*L72/100</f>
        <v>0</v>
      </c>
    </row>
    <row r="73" spans="1:15" ht="13.5" x14ac:dyDescent="0.35">
      <c r="A73" s="21"/>
      <c r="B73" s="25">
        <v>2</v>
      </c>
      <c r="C73" s="170" t="s">
        <v>348</v>
      </c>
      <c r="D73" s="132"/>
      <c r="E73" s="13"/>
      <c r="F73" s="13"/>
      <c r="G73" s="14"/>
      <c r="H73" s="8"/>
      <c r="I73" s="9"/>
      <c r="J73" s="12"/>
      <c r="K73" s="10"/>
      <c r="L73" s="10"/>
      <c r="M73" s="10"/>
      <c r="N73" s="28"/>
      <c r="O73" s="11"/>
    </row>
    <row r="74" spans="1:15" ht="26.25" customHeight="1" x14ac:dyDescent="0.35">
      <c r="A74" s="21"/>
      <c r="B74" s="25"/>
      <c r="C74" s="295" t="s">
        <v>349</v>
      </c>
      <c r="D74" s="296"/>
      <c r="E74" s="13"/>
      <c r="F74" s="13"/>
      <c r="G74" s="14"/>
      <c r="H74" s="8"/>
      <c r="I74" s="9"/>
      <c r="J74" s="12"/>
      <c r="K74" s="10"/>
      <c r="L74" s="10"/>
      <c r="M74" s="10"/>
      <c r="N74" s="28"/>
      <c r="O74" s="11"/>
    </row>
    <row r="75" spans="1:15" ht="13.5" x14ac:dyDescent="0.35">
      <c r="A75" s="21"/>
      <c r="B75" s="25"/>
      <c r="C75" s="170" t="s">
        <v>350</v>
      </c>
      <c r="D75" s="132"/>
      <c r="E75" s="13"/>
      <c r="F75" s="13"/>
      <c r="G75" s="14">
        <v>90906000</v>
      </c>
      <c r="H75" s="8"/>
      <c r="I75" s="9"/>
      <c r="J75" s="12">
        <f>G75/G77*100</f>
        <v>90.905999999999992</v>
      </c>
      <c r="K75" s="10">
        <v>0</v>
      </c>
      <c r="L75" s="10">
        <f>ROUND(N75/G75*100,0)</f>
        <v>0</v>
      </c>
      <c r="M75" s="10">
        <f>J75*K75/100</f>
        <v>0</v>
      </c>
      <c r="N75" s="28">
        <v>0</v>
      </c>
      <c r="O75" s="11">
        <f>J75*L75/100</f>
        <v>0</v>
      </c>
    </row>
    <row r="76" spans="1:15" ht="13.5" x14ac:dyDescent="0.35">
      <c r="A76" s="21"/>
      <c r="B76" s="25"/>
      <c r="C76" s="2"/>
      <c r="D76" s="171"/>
      <c r="E76" s="13"/>
      <c r="F76" s="13"/>
      <c r="G76" s="14"/>
      <c r="H76" s="8"/>
      <c r="I76" s="9"/>
      <c r="J76" s="12"/>
      <c r="K76" s="10"/>
      <c r="L76" s="10"/>
      <c r="M76" s="10"/>
      <c r="N76" s="28"/>
      <c r="O76" s="11"/>
    </row>
    <row r="77" spans="1:15" ht="13.5" thickBot="1" x14ac:dyDescent="0.3">
      <c r="A77" s="245" t="s">
        <v>12</v>
      </c>
      <c r="B77" s="246"/>
      <c r="C77" s="246"/>
      <c r="D77" s="246"/>
      <c r="E77" s="246"/>
      <c r="F77" s="247"/>
      <c r="G77" s="32">
        <f>SUM(G63:G76)</f>
        <v>100000000</v>
      </c>
      <c r="H77" s="33" t="s">
        <v>19</v>
      </c>
      <c r="I77" s="34"/>
      <c r="J77" s="37">
        <f>SUM(J60:J76)</f>
        <v>100</v>
      </c>
      <c r="K77" s="36"/>
      <c r="L77" s="36"/>
      <c r="M77" s="37">
        <f>SUM(M60:M76)</f>
        <v>0</v>
      </c>
      <c r="N77" s="44">
        <f>SUM(N59:N76)</f>
        <v>0</v>
      </c>
      <c r="O77" s="38">
        <f>SUM(O59:O76)</f>
        <v>0</v>
      </c>
    </row>
    <row r="78" spans="1:15" ht="13.5" thickTop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3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ht="13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73" t="s">
        <v>314</v>
      </c>
      <c r="M80" s="2"/>
      <c r="N80" s="2"/>
      <c r="O80" s="2"/>
    </row>
    <row r="81" spans="1:15" ht="13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 t="s">
        <v>25</v>
      </c>
      <c r="M81" s="2"/>
      <c r="N81" s="2"/>
      <c r="O81" s="2"/>
    </row>
    <row r="82" spans="1:15" ht="13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3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3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6" t="s">
        <v>151</v>
      </c>
      <c r="M84" s="2"/>
      <c r="N84" s="2"/>
      <c r="O84" s="2"/>
    </row>
    <row r="85" spans="1:15" ht="13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3" t="s">
        <v>315</v>
      </c>
      <c r="M85" s="2"/>
      <c r="N85" s="2"/>
      <c r="O85" s="2"/>
    </row>
    <row r="86" spans="1:15" ht="13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3"/>
      <c r="M86" s="2"/>
      <c r="N86" s="2"/>
      <c r="O86" s="2"/>
    </row>
    <row r="87" spans="1:15" ht="13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3"/>
      <c r="M87" s="2"/>
      <c r="N87" s="2"/>
      <c r="O87" s="2"/>
    </row>
    <row r="88" spans="1:15" ht="13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3"/>
      <c r="M88" s="2"/>
      <c r="N88" s="2"/>
      <c r="O88" s="2"/>
    </row>
    <row r="89" spans="1:15" ht="13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3"/>
      <c r="M89" s="2"/>
      <c r="N89" s="2"/>
      <c r="O89" s="2"/>
    </row>
    <row r="90" spans="1:15" ht="13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3"/>
      <c r="M90" s="2"/>
      <c r="N90" s="2"/>
      <c r="O90" s="2"/>
    </row>
    <row r="91" spans="1:15" ht="13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3"/>
      <c r="M91" s="2"/>
      <c r="N91" s="2"/>
      <c r="O91" s="2"/>
    </row>
    <row r="92" spans="1:15" ht="13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3"/>
      <c r="M92" s="2"/>
      <c r="N92" s="2"/>
      <c r="O92" s="2"/>
    </row>
    <row r="93" spans="1:15" ht="13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3"/>
      <c r="M93" s="2"/>
      <c r="N93" s="2"/>
      <c r="O93" s="2"/>
    </row>
    <row r="94" spans="1:15" ht="13" x14ac:dyDescent="0.3">
      <c r="A94" s="23" t="s">
        <v>0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A95" s="1" t="s">
        <v>1</v>
      </c>
      <c r="B95" s="150"/>
      <c r="C95" s="151"/>
      <c r="D95" s="152"/>
    </row>
    <row r="96" spans="1:15" ht="17" x14ac:dyDescent="0.5">
      <c r="A96" s="279" t="s">
        <v>2</v>
      </c>
      <c r="B96" s="279"/>
      <c r="C96" s="279"/>
      <c r="D96" s="279"/>
      <c r="E96" s="279"/>
      <c r="F96" s="279"/>
      <c r="G96" s="279"/>
      <c r="H96" s="279"/>
      <c r="I96" s="279"/>
      <c r="J96" s="279"/>
      <c r="K96" s="279"/>
      <c r="L96" s="279"/>
      <c r="M96" s="279"/>
      <c r="N96" s="279"/>
      <c r="O96" s="279"/>
    </row>
    <row r="97" spans="1:15" ht="17" x14ac:dyDescent="0.5">
      <c r="A97" s="279" t="s">
        <v>46</v>
      </c>
      <c r="B97" s="279"/>
      <c r="C97" s="279"/>
      <c r="D97" s="279"/>
      <c r="E97" s="279"/>
      <c r="F97" s="279"/>
      <c r="G97" s="279"/>
      <c r="H97" s="279"/>
      <c r="I97" s="279"/>
      <c r="J97" s="279"/>
      <c r="K97" s="279"/>
      <c r="L97" s="279"/>
      <c r="M97" s="279"/>
      <c r="N97" s="279"/>
      <c r="O97" s="279"/>
    </row>
    <row r="98" spans="1:15" ht="17" x14ac:dyDescent="0.5">
      <c r="A98" s="279" t="s">
        <v>198</v>
      </c>
      <c r="B98" s="279"/>
      <c r="C98" s="279"/>
      <c r="D98" s="279"/>
      <c r="E98" s="279"/>
      <c r="F98" s="279"/>
      <c r="G98" s="279"/>
      <c r="H98" s="279"/>
      <c r="I98" s="279"/>
      <c r="J98" s="279"/>
      <c r="K98" s="279"/>
      <c r="L98" s="279"/>
      <c r="M98" s="279"/>
      <c r="N98" s="279"/>
      <c r="O98" s="279"/>
    </row>
    <row r="99" spans="1:15" ht="14" x14ac:dyDescent="0.3">
      <c r="A99" s="3" t="s">
        <v>60</v>
      </c>
      <c r="B99" s="3"/>
      <c r="C99" s="3"/>
      <c r="D99" s="3" t="s">
        <v>68</v>
      </c>
      <c r="E99" s="2"/>
      <c r="F99" s="153"/>
      <c r="G99" s="153"/>
      <c r="H99" s="153"/>
      <c r="I99" s="153"/>
      <c r="J99" s="153"/>
      <c r="K99" s="153"/>
      <c r="L99" s="153"/>
      <c r="M99" s="2"/>
      <c r="N99" s="2"/>
      <c r="O99" s="2"/>
    </row>
    <row r="100" spans="1:15" ht="14" x14ac:dyDescent="0.3">
      <c r="A100" s="3" t="s">
        <v>87</v>
      </c>
      <c r="B100" s="3"/>
      <c r="C100" s="3"/>
      <c r="D100" s="3" t="s">
        <v>329</v>
      </c>
      <c r="E100" s="2"/>
      <c r="F100" s="154"/>
      <c r="G100" s="154"/>
      <c r="H100" s="154"/>
      <c r="I100" s="154"/>
      <c r="J100" s="154"/>
      <c r="L100" s="3"/>
      <c r="M100" s="3"/>
      <c r="N100" s="3"/>
      <c r="O100" s="3"/>
    </row>
    <row r="101" spans="1:15" ht="14" thickBot="1" x14ac:dyDescent="0.4">
      <c r="A101" s="3" t="s">
        <v>61</v>
      </c>
      <c r="B101" s="3"/>
      <c r="C101" s="3"/>
      <c r="D101" s="3" t="s">
        <v>24</v>
      </c>
      <c r="E101" s="2"/>
      <c r="F101" s="2"/>
      <c r="G101" s="2"/>
      <c r="H101" s="2"/>
      <c r="I101" s="2"/>
      <c r="J101" s="2"/>
      <c r="K101" s="2"/>
      <c r="L101" s="253" t="s">
        <v>302</v>
      </c>
      <c r="M101" s="253"/>
      <c r="N101" s="253"/>
      <c r="O101" s="253"/>
    </row>
    <row r="102" spans="1:15" ht="13.5" thickTop="1" x14ac:dyDescent="0.3">
      <c r="A102" s="254" t="s">
        <v>3</v>
      </c>
      <c r="B102" s="257" t="s">
        <v>4</v>
      </c>
      <c r="C102" s="258"/>
      <c r="D102" s="259"/>
      <c r="E102" s="266" t="s">
        <v>5</v>
      </c>
      <c r="F102" s="267"/>
      <c r="G102" s="268" t="s">
        <v>62</v>
      </c>
      <c r="H102" s="268" t="s">
        <v>63</v>
      </c>
      <c r="I102" s="268" t="s">
        <v>6</v>
      </c>
      <c r="J102" s="268" t="s">
        <v>64</v>
      </c>
      <c r="K102" s="272" t="s">
        <v>48</v>
      </c>
      <c r="L102" s="273"/>
      <c r="M102" s="266" t="s">
        <v>65</v>
      </c>
      <c r="N102" s="274"/>
      <c r="O102" s="275"/>
    </row>
    <row r="103" spans="1:15" ht="13" x14ac:dyDescent="0.3">
      <c r="A103" s="255"/>
      <c r="B103" s="260"/>
      <c r="C103" s="282"/>
      <c r="D103" s="262"/>
      <c r="E103" s="276" t="s">
        <v>7</v>
      </c>
      <c r="F103" s="276" t="s">
        <v>8</v>
      </c>
      <c r="G103" s="269"/>
      <c r="H103" s="269"/>
      <c r="I103" s="269"/>
      <c r="J103" s="269"/>
      <c r="K103" s="276" t="s">
        <v>47</v>
      </c>
      <c r="L103" s="276" t="s">
        <v>9</v>
      </c>
      <c r="M103" s="276" t="s">
        <v>66</v>
      </c>
      <c r="N103" s="277" t="s">
        <v>9</v>
      </c>
      <c r="O103" s="278"/>
    </row>
    <row r="104" spans="1:15" ht="13" x14ac:dyDescent="0.3">
      <c r="A104" s="256"/>
      <c r="B104" s="263"/>
      <c r="C104" s="264"/>
      <c r="D104" s="265"/>
      <c r="E104" s="270"/>
      <c r="F104" s="270"/>
      <c r="G104" s="270"/>
      <c r="H104" s="270"/>
      <c r="I104" s="270"/>
      <c r="J104" s="270"/>
      <c r="K104" s="270"/>
      <c r="L104" s="270"/>
      <c r="M104" s="270"/>
      <c r="N104" s="4" t="s">
        <v>10</v>
      </c>
      <c r="O104" s="5" t="s">
        <v>11</v>
      </c>
    </row>
    <row r="105" spans="1:15" ht="13" x14ac:dyDescent="0.3">
      <c r="A105" s="155" t="s">
        <v>43</v>
      </c>
      <c r="B105" s="283" t="s">
        <v>44</v>
      </c>
      <c r="C105" s="284"/>
      <c r="D105" s="285"/>
      <c r="E105" s="156" t="s">
        <v>45</v>
      </c>
      <c r="F105" s="156" t="s">
        <v>39</v>
      </c>
      <c r="G105" s="156" t="s">
        <v>40</v>
      </c>
      <c r="H105" s="156" t="s">
        <v>33</v>
      </c>
      <c r="I105" s="156" t="s">
        <v>41</v>
      </c>
      <c r="J105" s="156" t="s">
        <v>42</v>
      </c>
      <c r="K105" s="156" t="s">
        <v>34</v>
      </c>
      <c r="L105" s="156" t="s">
        <v>35</v>
      </c>
      <c r="M105" s="156" t="s">
        <v>36</v>
      </c>
      <c r="N105" s="156" t="s">
        <v>37</v>
      </c>
      <c r="O105" s="157" t="s">
        <v>38</v>
      </c>
    </row>
    <row r="106" spans="1:15" ht="13.5" x14ac:dyDescent="0.35">
      <c r="A106" s="21">
        <v>1</v>
      </c>
      <c r="B106" s="24" t="s">
        <v>26</v>
      </c>
      <c r="C106" s="141"/>
      <c r="D106" s="30"/>
      <c r="E106" s="13"/>
      <c r="F106" s="13"/>
      <c r="G106" s="14"/>
      <c r="H106" s="8"/>
      <c r="I106" s="9"/>
      <c r="J106" s="12"/>
      <c r="K106" s="31"/>
      <c r="L106" s="10"/>
      <c r="M106" s="10"/>
      <c r="N106" s="14"/>
      <c r="O106" s="11"/>
    </row>
    <row r="107" spans="1:15" ht="13.5" x14ac:dyDescent="0.35">
      <c r="A107" s="21"/>
      <c r="B107" s="24" t="s">
        <v>303</v>
      </c>
      <c r="C107" s="177"/>
      <c r="D107" s="178"/>
      <c r="E107" s="13"/>
      <c r="F107" s="13"/>
      <c r="G107" s="14"/>
      <c r="H107" s="8"/>
      <c r="I107" s="9"/>
      <c r="J107" s="12"/>
      <c r="K107" s="10"/>
      <c r="L107" s="10"/>
      <c r="M107" s="10"/>
      <c r="N107" s="28"/>
      <c r="O107" s="11"/>
    </row>
    <row r="108" spans="1:15" ht="13.5" x14ac:dyDescent="0.35">
      <c r="A108" s="21"/>
      <c r="B108" s="24" t="s">
        <v>304</v>
      </c>
      <c r="C108" s="177"/>
      <c r="D108" s="178"/>
      <c r="E108" s="13"/>
      <c r="F108" s="13"/>
      <c r="G108" s="14"/>
      <c r="H108" s="8"/>
      <c r="I108" s="9"/>
      <c r="J108" s="12"/>
      <c r="K108" s="10"/>
      <c r="L108" s="10"/>
      <c r="M108" s="10"/>
      <c r="N108" s="28"/>
      <c r="O108" s="11"/>
    </row>
    <row r="109" spans="1:15" ht="13.5" x14ac:dyDescent="0.35">
      <c r="A109" s="21"/>
      <c r="B109" s="25">
        <v>1</v>
      </c>
      <c r="C109" s="286" t="s">
        <v>190</v>
      </c>
      <c r="D109" s="249"/>
      <c r="E109" s="13"/>
      <c r="F109" s="13"/>
      <c r="G109" s="14"/>
      <c r="H109" s="8"/>
      <c r="I109" s="9"/>
      <c r="J109" s="12"/>
      <c r="K109" s="10"/>
      <c r="L109" s="10"/>
      <c r="M109" s="10"/>
      <c r="N109" s="28"/>
      <c r="O109" s="11"/>
    </row>
    <row r="110" spans="1:15" ht="13.5" x14ac:dyDescent="0.35">
      <c r="A110" s="21"/>
      <c r="B110" s="43"/>
      <c r="C110" s="287" t="s">
        <v>317</v>
      </c>
      <c r="D110" s="249"/>
      <c r="E110" s="13"/>
      <c r="F110" s="13"/>
      <c r="G110" s="14">
        <v>3605000</v>
      </c>
      <c r="H110" s="8"/>
      <c r="I110" s="9"/>
      <c r="J110" s="12">
        <f>G110/G125*100</f>
        <v>14.42</v>
      </c>
      <c r="K110" s="10">
        <v>0</v>
      </c>
      <c r="L110" s="10">
        <f>ROUND(N110/G110*100,0)</f>
        <v>0</v>
      </c>
      <c r="M110" s="10">
        <f>J110*K110/100</f>
        <v>0</v>
      </c>
      <c r="N110" s="28">
        <v>0</v>
      </c>
      <c r="O110" s="11">
        <f>J110*L110/100</f>
        <v>0</v>
      </c>
    </row>
    <row r="111" spans="1:15" ht="13.5" x14ac:dyDescent="0.35">
      <c r="A111" s="21"/>
      <c r="B111" s="43"/>
      <c r="C111" s="287" t="s">
        <v>330</v>
      </c>
      <c r="D111" s="249"/>
      <c r="E111" s="13"/>
      <c r="F111" s="13"/>
      <c r="G111" s="14">
        <v>500000</v>
      </c>
      <c r="H111" s="8"/>
      <c r="I111" s="9"/>
      <c r="J111" s="12">
        <f>G111/G125*100</f>
        <v>2</v>
      </c>
      <c r="K111" s="10">
        <v>0</v>
      </c>
      <c r="L111" s="10">
        <f>ROUND(N111/G111*100,0)</f>
        <v>0</v>
      </c>
      <c r="M111" s="10">
        <f>J111*K111/100</f>
        <v>0</v>
      </c>
      <c r="N111" s="28">
        <v>0</v>
      </c>
      <c r="O111" s="11">
        <f>J111*L111/100</f>
        <v>0</v>
      </c>
    </row>
    <row r="112" spans="1:15" ht="13.5" x14ac:dyDescent="0.35">
      <c r="A112" s="21"/>
      <c r="B112" s="25">
        <v>2</v>
      </c>
      <c r="C112" s="286" t="s">
        <v>215</v>
      </c>
      <c r="D112" s="249"/>
      <c r="E112" s="13"/>
      <c r="F112" s="13"/>
      <c r="G112" s="14"/>
      <c r="H112" s="8"/>
      <c r="I112" s="9"/>
      <c r="J112" s="12"/>
      <c r="K112" s="10"/>
      <c r="L112" s="10"/>
      <c r="M112" s="10"/>
      <c r="N112" s="28"/>
      <c r="O112" s="11"/>
    </row>
    <row r="113" spans="1:15" ht="13.5" x14ac:dyDescent="0.35">
      <c r="A113" s="21"/>
      <c r="B113" s="25"/>
      <c r="C113" s="287" t="s">
        <v>331</v>
      </c>
      <c r="D113" s="249"/>
      <c r="E113" s="13"/>
      <c r="F113" s="13"/>
      <c r="G113" s="14">
        <v>150000</v>
      </c>
      <c r="H113" s="8"/>
      <c r="I113" s="9"/>
      <c r="J113" s="12">
        <f>G113/G125*100</f>
        <v>0.6</v>
      </c>
      <c r="K113" s="10">
        <v>0</v>
      </c>
      <c r="L113" s="10">
        <f>ROUND(N113/G113*100,0)</f>
        <v>0</v>
      </c>
      <c r="M113" s="10">
        <f>J113*K113/100</f>
        <v>0</v>
      </c>
      <c r="N113" s="28">
        <v>0</v>
      </c>
      <c r="O113" s="11">
        <f>J113*L113/100</f>
        <v>0</v>
      </c>
    </row>
    <row r="114" spans="1:15" ht="13.5" x14ac:dyDescent="0.35">
      <c r="A114" s="21"/>
      <c r="B114" s="25">
        <v>3</v>
      </c>
      <c r="C114" s="2" t="s">
        <v>85</v>
      </c>
      <c r="D114" s="132"/>
      <c r="E114" s="13"/>
      <c r="F114" s="13"/>
      <c r="G114" s="14"/>
      <c r="H114" s="8"/>
      <c r="I114" s="9"/>
      <c r="J114" s="12"/>
      <c r="K114" s="10"/>
      <c r="L114" s="10"/>
      <c r="M114" s="10"/>
      <c r="N114" s="28"/>
      <c r="O114" s="11"/>
    </row>
    <row r="115" spans="1:15" ht="13.5" x14ac:dyDescent="0.35">
      <c r="A115" s="21"/>
      <c r="B115" s="25"/>
      <c r="C115" s="288" t="s">
        <v>306</v>
      </c>
      <c r="D115" s="289"/>
      <c r="E115" s="13"/>
      <c r="F115" s="13"/>
      <c r="G115" s="14">
        <v>7995000</v>
      </c>
      <c r="H115" s="8"/>
      <c r="I115" s="9"/>
      <c r="J115" s="12">
        <f>G115/G125*100</f>
        <v>31.979999999999997</v>
      </c>
      <c r="K115" s="10">
        <v>0</v>
      </c>
      <c r="L115" s="10">
        <f>ROUND(N115/G115*100,0)</f>
        <v>0</v>
      </c>
      <c r="M115" s="10">
        <f>J115*K115/100</f>
        <v>0</v>
      </c>
      <c r="N115" s="28">
        <v>0</v>
      </c>
      <c r="O115" s="11">
        <f>J115*L115/100</f>
        <v>0</v>
      </c>
    </row>
    <row r="116" spans="1:15" ht="13.5" x14ac:dyDescent="0.35">
      <c r="A116" s="21" t="s">
        <v>326</v>
      </c>
      <c r="B116" s="24" t="s">
        <v>92</v>
      </c>
      <c r="C116" s="182"/>
      <c r="D116" s="142"/>
      <c r="E116" s="13"/>
      <c r="F116" s="13"/>
      <c r="G116" s="14"/>
      <c r="H116" s="8"/>
      <c r="I116" s="9"/>
      <c r="J116" s="12"/>
      <c r="K116" s="10"/>
      <c r="L116" s="10"/>
      <c r="M116" s="10"/>
      <c r="N116" s="28"/>
      <c r="O116" s="11"/>
    </row>
    <row r="117" spans="1:15" ht="13.5" x14ac:dyDescent="0.35">
      <c r="A117" s="21"/>
      <c r="B117" s="24" t="s">
        <v>70</v>
      </c>
      <c r="C117" s="180"/>
      <c r="D117" s="178"/>
      <c r="E117" s="13"/>
      <c r="F117" s="13"/>
      <c r="G117" s="14"/>
      <c r="H117" s="8"/>
      <c r="I117" s="9"/>
      <c r="J117" s="12"/>
      <c r="K117" s="10"/>
      <c r="L117" s="10"/>
      <c r="M117" s="10"/>
      <c r="N117" s="28"/>
      <c r="O117" s="11"/>
    </row>
    <row r="118" spans="1:15" ht="28.5" customHeight="1" x14ac:dyDescent="0.35">
      <c r="A118" s="21"/>
      <c r="B118" s="25">
        <v>1</v>
      </c>
      <c r="C118" s="290" t="s">
        <v>327</v>
      </c>
      <c r="D118" s="291"/>
      <c r="E118" s="13"/>
      <c r="F118" s="13"/>
      <c r="G118" s="14"/>
      <c r="H118" s="8"/>
      <c r="I118" s="9"/>
      <c r="J118" s="12"/>
      <c r="K118" s="10"/>
      <c r="L118" s="10"/>
      <c r="M118" s="10"/>
      <c r="N118" s="28"/>
      <c r="O118" s="11"/>
    </row>
    <row r="119" spans="1:15" ht="13.5" x14ac:dyDescent="0.35">
      <c r="A119" s="21"/>
      <c r="B119" s="42"/>
      <c r="C119" s="288" t="s">
        <v>332</v>
      </c>
      <c r="D119" s="289"/>
      <c r="E119" s="13"/>
      <c r="F119" s="13"/>
      <c r="G119" s="14">
        <v>3000000</v>
      </c>
      <c r="H119" s="8"/>
      <c r="I119" s="9"/>
      <c r="J119" s="12">
        <f>G119/G125*100</f>
        <v>12</v>
      </c>
      <c r="K119" s="10">
        <v>0</v>
      </c>
      <c r="L119" s="10">
        <f>ROUND(N119/G119*100,0)</f>
        <v>0</v>
      </c>
      <c r="M119" s="10">
        <f>J119*K119/100</f>
        <v>0</v>
      </c>
      <c r="N119" s="28">
        <v>0</v>
      </c>
      <c r="O119" s="11">
        <f>J119*L119/100</f>
        <v>0</v>
      </c>
    </row>
    <row r="120" spans="1:15" ht="13.5" x14ac:dyDescent="0.35">
      <c r="A120" s="21"/>
      <c r="B120" s="25">
        <v>2</v>
      </c>
      <c r="C120" s="290" t="s">
        <v>286</v>
      </c>
      <c r="D120" s="291"/>
      <c r="E120" s="13"/>
      <c r="F120" s="13"/>
      <c r="G120" s="14"/>
      <c r="H120" s="8"/>
      <c r="I120" s="9"/>
      <c r="J120" s="12"/>
      <c r="K120" s="10"/>
      <c r="L120" s="10"/>
      <c r="M120" s="10"/>
      <c r="N120" s="28"/>
      <c r="O120" s="11"/>
    </row>
    <row r="121" spans="1:15" ht="13.5" x14ac:dyDescent="0.35">
      <c r="A121" s="21"/>
      <c r="B121" s="25"/>
      <c r="C121" s="170" t="s">
        <v>333</v>
      </c>
      <c r="D121" s="132"/>
      <c r="E121" s="13"/>
      <c r="F121" s="13"/>
      <c r="G121" s="14">
        <v>3700000</v>
      </c>
      <c r="H121" s="8"/>
      <c r="I121" s="9"/>
      <c r="J121" s="12">
        <f>G121/G125*100</f>
        <v>14.799999999999999</v>
      </c>
      <c r="K121" s="10">
        <v>0</v>
      </c>
      <c r="L121" s="10">
        <f>ROUND(N121/G121*100,0)</f>
        <v>0</v>
      </c>
      <c r="M121" s="10">
        <f>J121*K121/100</f>
        <v>0</v>
      </c>
      <c r="N121" s="28">
        <v>0</v>
      </c>
      <c r="O121" s="11">
        <f>J121*L121/100</f>
        <v>0</v>
      </c>
    </row>
    <row r="122" spans="1:15" ht="13.5" x14ac:dyDescent="0.35">
      <c r="A122" s="21"/>
      <c r="B122" s="25">
        <v>3</v>
      </c>
      <c r="C122" s="170" t="s">
        <v>158</v>
      </c>
      <c r="D122" s="132"/>
      <c r="E122" s="13"/>
      <c r="F122" s="13"/>
      <c r="G122" s="14"/>
      <c r="H122" s="8"/>
      <c r="I122" s="9"/>
      <c r="J122" s="12"/>
      <c r="K122" s="10"/>
      <c r="L122" s="10"/>
      <c r="M122" s="10"/>
      <c r="N122" s="28"/>
      <c r="O122" s="11"/>
    </row>
    <row r="123" spans="1:15" ht="13.5" x14ac:dyDescent="0.35">
      <c r="A123" s="21"/>
      <c r="B123" s="25"/>
      <c r="C123" s="170" t="s">
        <v>313</v>
      </c>
      <c r="D123" s="132"/>
      <c r="E123" s="13"/>
      <c r="F123" s="13"/>
      <c r="G123" s="14">
        <v>6050000</v>
      </c>
      <c r="H123" s="8"/>
      <c r="I123" s="9"/>
      <c r="J123" s="12">
        <f>G123/G125*100</f>
        <v>24.2</v>
      </c>
      <c r="K123" s="10">
        <v>0</v>
      </c>
      <c r="L123" s="10">
        <f>ROUND(N123/G123*100,0)</f>
        <v>0</v>
      </c>
      <c r="M123" s="10">
        <f>J123*K123/100</f>
        <v>0</v>
      </c>
      <c r="N123" s="28">
        <v>0</v>
      </c>
      <c r="O123" s="11">
        <f>J123*L123/100</f>
        <v>0</v>
      </c>
    </row>
    <row r="124" spans="1:15" ht="13.5" x14ac:dyDescent="0.35">
      <c r="A124" s="21"/>
      <c r="B124" s="25"/>
      <c r="C124" s="2"/>
      <c r="D124" s="171"/>
      <c r="E124" s="13"/>
      <c r="F124" s="13"/>
      <c r="G124" s="14"/>
      <c r="H124" s="8"/>
      <c r="I124" s="9"/>
      <c r="J124" s="12"/>
      <c r="K124" s="10"/>
      <c r="L124" s="10"/>
      <c r="M124" s="10"/>
      <c r="N124" s="28"/>
      <c r="O124" s="11"/>
    </row>
    <row r="125" spans="1:15" ht="13.5" thickBot="1" x14ac:dyDescent="0.3">
      <c r="A125" s="245" t="s">
        <v>12</v>
      </c>
      <c r="B125" s="246"/>
      <c r="C125" s="246"/>
      <c r="D125" s="246"/>
      <c r="E125" s="246"/>
      <c r="F125" s="247"/>
      <c r="G125" s="32">
        <f>SUM(G107:G123)</f>
        <v>25000000</v>
      </c>
      <c r="H125" s="33" t="s">
        <v>19</v>
      </c>
      <c r="I125" s="34"/>
      <c r="J125" s="35">
        <f>SUM(J110:J123)</f>
        <v>100</v>
      </c>
      <c r="K125" s="36"/>
      <c r="L125" s="36"/>
      <c r="M125" s="37">
        <f>SUM(M107:M124)</f>
        <v>0</v>
      </c>
      <c r="N125" s="44">
        <f>SUM(N106:N124)</f>
        <v>0</v>
      </c>
      <c r="O125" s="38">
        <f>SUM(O106:O124)</f>
        <v>0</v>
      </c>
    </row>
    <row r="126" spans="1:15" ht="13.5" thickTop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3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3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73" t="s">
        <v>314</v>
      </c>
      <c r="M128" s="2"/>
      <c r="N128" s="2"/>
      <c r="O128" s="2"/>
    </row>
    <row r="129" spans="1:15" ht="13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 t="s">
        <v>25</v>
      </c>
      <c r="M129" s="2"/>
      <c r="N129" s="2"/>
      <c r="O129" s="2"/>
    </row>
    <row r="130" spans="1:15" ht="13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3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3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6" t="s">
        <v>151</v>
      </c>
      <c r="M132" s="2"/>
      <c r="N132" s="2"/>
      <c r="O132" s="2"/>
    </row>
    <row r="133" spans="1:15" ht="13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3" t="s">
        <v>315</v>
      </c>
      <c r="M133" s="2"/>
      <c r="N133" s="2"/>
      <c r="O133" s="2"/>
    </row>
    <row r="134" spans="1:15" ht="13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3"/>
      <c r="M134" s="2"/>
      <c r="N134" s="2"/>
      <c r="O134" s="2"/>
    </row>
    <row r="135" spans="1:15" ht="13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3"/>
      <c r="M135" s="2"/>
      <c r="N135" s="2"/>
      <c r="O135" s="2"/>
    </row>
    <row r="136" spans="1:15" ht="13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3"/>
      <c r="M136" s="2"/>
      <c r="N136" s="2"/>
      <c r="O136" s="2"/>
    </row>
    <row r="137" spans="1:15" ht="13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3"/>
      <c r="M137" s="2"/>
      <c r="N137" s="2"/>
      <c r="O137" s="2"/>
    </row>
    <row r="138" spans="1:15" ht="13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3"/>
      <c r="M138" s="2"/>
      <c r="N138" s="2"/>
      <c r="O138" s="2"/>
    </row>
    <row r="139" spans="1:15" ht="13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3"/>
      <c r="M139" s="2"/>
      <c r="N139" s="2"/>
      <c r="O139" s="2"/>
    </row>
    <row r="140" spans="1:15" ht="13" x14ac:dyDescent="0.3">
      <c r="A140" s="23" t="s">
        <v>0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5">
      <c r="A141" s="1" t="s">
        <v>1</v>
      </c>
      <c r="B141" s="150"/>
      <c r="C141" s="151"/>
      <c r="D141" s="152"/>
    </row>
    <row r="142" spans="1:15" ht="17" x14ac:dyDescent="0.5">
      <c r="A142" s="279" t="s">
        <v>2</v>
      </c>
      <c r="B142" s="279"/>
      <c r="C142" s="279"/>
      <c r="D142" s="279"/>
      <c r="E142" s="279"/>
      <c r="F142" s="279"/>
      <c r="G142" s="279"/>
      <c r="H142" s="279"/>
      <c r="I142" s="279"/>
      <c r="J142" s="279"/>
      <c r="K142" s="279"/>
      <c r="L142" s="279"/>
      <c r="M142" s="279"/>
      <c r="N142" s="279"/>
      <c r="O142" s="279"/>
    </row>
    <row r="143" spans="1:15" ht="17" x14ac:dyDescent="0.5">
      <c r="A143" s="279" t="s">
        <v>46</v>
      </c>
      <c r="B143" s="279"/>
      <c r="C143" s="279"/>
      <c r="D143" s="279"/>
      <c r="E143" s="279"/>
      <c r="F143" s="279"/>
      <c r="G143" s="279"/>
      <c r="H143" s="279"/>
      <c r="I143" s="279"/>
      <c r="J143" s="279"/>
      <c r="K143" s="279"/>
      <c r="L143" s="279"/>
      <c r="M143" s="279"/>
      <c r="N143" s="279"/>
      <c r="O143" s="279"/>
    </row>
    <row r="144" spans="1:15" ht="17" x14ac:dyDescent="0.5">
      <c r="A144" s="279" t="s">
        <v>198</v>
      </c>
      <c r="B144" s="279"/>
      <c r="C144" s="279"/>
      <c r="D144" s="279"/>
      <c r="E144" s="279"/>
      <c r="F144" s="279"/>
      <c r="G144" s="279"/>
      <c r="H144" s="279"/>
      <c r="I144" s="279"/>
      <c r="J144" s="279"/>
      <c r="K144" s="279"/>
      <c r="L144" s="279"/>
      <c r="M144" s="279"/>
      <c r="N144" s="279"/>
      <c r="O144" s="279"/>
    </row>
    <row r="145" spans="1:15" ht="14" x14ac:dyDescent="0.3">
      <c r="A145" s="3" t="s">
        <v>60</v>
      </c>
      <c r="B145" s="3"/>
      <c r="C145" s="3"/>
      <c r="D145" s="3" t="s">
        <v>68</v>
      </c>
      <c r="E145" s="2"/>
      <c r="F145" s="153"/>
      <c r="G145" s="153"/>
      <c r="H145" s="153"/>
      <c r="I145" s="153"/>
      <c r="J145" s="153"/>
      <c r="K145" s="153"/>
      <c r="L145" s="153"/>
      <c r="M145" s="2"/>
      <c r="N145" s="2"/>
      <c r="O145" s="2"/>
    </row>
    <row r="146" spans="1:15" ht="14" x14ac:dyDescent="0.3">
      <c r="A146" s="3" t="s">
        <v>87</v>
      </c>
      <c r="B146" s="3"/>
      <c r="C146" s="3"/>
      <c r="D146" s="3" t="s">
        <v>362</v>
      </c>
      <c r="E146" s="2"/>
      <c r="F146" s="154"/>
      <c r="G146" s="154"/>
      <c r="H146" s="154"/>
      <c r="I146" s="154"/>
      <c r="J146" s="154"/>
      <c r="L146" s="3"/>
      <c r="M146" s="3"/>
      <c r="N146" s="3"/>
      <c r="O146" s="3"/>
    </row>
    <row r="147" spans="1:15" ht="14" thickBot="1" x14ac:dyDescent="0.4">
      <c r="A147" s="3" t="s">
        <v>61</v>
      </c>
      <c r="B147" s="3"/>
      <c r="C147" s="3"/>
      <c r="D147" s="3" t="s">
        <v>24</v>
      </c>
      <c r="E147" s="2"/>
      <c r="F147" s="2"/>
      <c r="G147" s="2"/>
      <c r="H147" s="2"/>
      <c r="I147" s="2"/>
      <c r="J147" s="2"/>
      <c r="K147" s="2"/>
      <c r="L147" s="253" t="s">
        <v>302</v>
      </c>
      <c r="M147" s="253"/>
      <c r="N147" s="253"/>
      <c r="O147" s="253"/>
    </row>
    <row r="148" spans="1:15" ht="13.5" thickTop="1" x14ac:dyDescent="0.3">
      <c r="A148" s="254" t="s">
        <v>3</v>
      </c>
      <c r="B148" s="257" t="s">
        <v>4</v>
      </c>
      <c r="C148" s="258"/>
      <c r="D148" s="259"/>
      <c r="E148" s="266" t="s">
        <v>5</v>
      </c>
      <c r="F148" s="267"/>
      <c r="G148" s="268" t="s">
        <v>62</v>
      </c>
      <c r="H148" s="268" t="s">
        <v>63</v>
      </c>
      <c r="I148" s="268" t="s">
        <v>6</v>
      </c>
      <c r="J148" s="268" t="s">
        <v>64</v>
      </c>
      <c r="K148" s="272" t="s">
        <v>48</v>
      </c>
      <c r="L148" s="273"/>
      <c r="M148" s="266" t="s">
        <v>65</v>
      </c>
      <c r="N148" s="274"/>
      <c r="O148" s="275"/>
    </row>
    <row r="149" spans="1:15" ht="13" x14ac:dyDescent="0.3">
      <c r="A149" s="255"/>
      <c r="B149" s="260"/>
      <c r="C149" s="282"/>
      <c r="D149" s="262"/>
      <c r="E149" s="276" t="s">
        <v>7</v>
      </c>
      <c r="F149" s="276" t="s">
        <v>8</v>
      </c>
      <c r="G149" s="269"/>
      <c r="H149" s="269"/>
      <c r="I149" s="269"/>
      <c r="J149" s="269"/>
      <c r="K149" s="276" t="s">
        <v>47</v>
      </c>
      <c r="L149" s="276" t="s">
        <v>9</v>
      </c>
      <c r="M149" s="276" t="s">
        <v>66</v>
      </c>
      <c r="N149" s="277" t="s">
        <v>9</v>
      </c>
      <c r="O149" s="278"/>
    </row>
    <row r="150" spans="1:15" ht="13" x14ac:dyDescent="0.3">
      <c r="A150" s="256"/>
      <c r="B150" s="263"/>
      <c r="C150" s="264"/>
      <c r="D150" s="265"/>
      <c r="E150" s="270"/>
      <c r="F150" s="270"/>
      <c r="G150" s="270"/>
      <c r="H150" s="270"/>
      <c r="I150" s="270"/>
      <c r="J150" s="270"/>
      <c r="K150" s="270"/>
      <c r="L150" s="270"/>
      <c r="M150" s="270"/>
      <c r="N150" s="4" t="s">
        <v>10</v>
      </c>
      <c r="O150" s="5" t="s">
        <v>11</v>
      </c>
    </row>
    <row r="151" spans="1:15" ht="13" x14ac:dyDescent="0.3">
      <c r="A151" s="155" t="s">
        <v>43</v>
      </c>
      <c r="B151" s="283" t="s">
        <v>44</v>
      </c>
      <c r="C151" s="284"/>
      <c r="D151" s="285"/>
      <c r="E151" s="156" t="s">
        <v>45</v>
      </c>
      <c r="F151" s="156" t="s">
        <v>39</v>
      </c>
      <c r="G151" s="156" t="s">
        <v>40</v>
      </c>
      <c r="H151" s="156" t="s">
        <v>33</v>
      </c>
      <c r="I151" s="156" t="s">
        <v>41</v>
      </c>
      <c r="J151" s="156" t="s">
        <v>42</v>
      </c>
      <c r="K151" s="156" t="s">
        <v>34</v>
      </c>
      <c r="L151" s="156" t="s">
        <v>35</v>
      </c>
      <c r="M151" s="156" t="s">
        <v>36</v>
      </c>
      <c r="N151" s="156" t="s">
        <v>37</v>
      </c>
      <c r="O151" s="157" t="s">
        <v>38</v>
      </c>
    </row>
    <row r="152" spans="1:15" ht="13.5" x14ac:dyDescent="0.35">
      <c r="A152" s="21">
        <v>1</v>
      </c>
      <c r="B152" s="24" t="s">
        <v>26</v>
      </c>
      <c r="C152" s="141"/>
      <c r="D152" s="30"/>
      <c r="E152" s="13"/>
      <c r="F152" s="13"/>
      <c r="G152" s="14"/>
      <c r="H152" s="8"/>
      <c r="I152" s="9"/>
      <c r="J152" s="12"/>
      <c r="K152" s="31"/>
      <c r="L152" s="10"/>
      <c r="M152" s="10"/>
      <c r="N152" s="14"/>
      <c r="O152" s="11"/>
    </row>
    <row r="153" spans="1:15" ht="13.5" x14ac:dyDescent="0.35">
      <c r="A153" s="21"/>
      <c r="B153" s="24" t="s">
        <v>303</v>
      </c>
      <c r="C153" s="177"/>
      <c r="D153" s="178"/>
      <c r="E153" s="13"/>
      <c r="F153" s="13"/>
      <c r="G153" s="14"/>
      <c r="H153" s="8"/>
      <c r="I153" s="9"/>
      <c r="J153" s="12"/>
      <c r="K153" s="10"/>
      <c r="L153" s="10"/>
      <c r="M153" s="10"/>
      <c r="N153" s="28"/>
      <c r="O153" s="11"/>
    </row>
    <row r="154" spans="1:15" ht="13.5" x14ac:dyDescent="0.35">
      <c r="A154" s="21"/>
      <c r="B154" s="24" t="s">
        <v>304</v>
      </c>
      <c r="C154" s="177"/>
      <c r="D154" s="178"/>
      <c r="E154" s="13"/>
      <c r="F154" s="13"/>
      <c r="G154" s="14"/>
      <c r="H154" s="8"/>
      <c r="I154" s="9"/>
      <c r="J154" s="12"/>
      <c r="K154" s="10"/>
      <c r="L154" s="10"/>
      <c r="M154" s="10"/>
      <c r="N154" s="28"/>
      <c r="O154" s="11"/>
    </row>
    <row r="155" spans="1:15" ht="13.5" x14ac:dyDescent="0.35">
      <c r="A155" s="21"/>
      <c r="B155" s="25">
        <v>1</v>
      </c>
      <c r="C155" s="286" t="s">
        <v>190</v>
      </c>
      <c r="D155" s="249"/>
      <c r="E155" s="13"/>
      <c r="F155" s="13"/>
      <c r="G155" s="14"/>
      <c r="H155" s="8"/>
      <c r="I155" s="9"/>
      <c r="J155" s="12"/>
      <c r="K155" s="10"/>
      <c r="L155" s="10"/>
      <c r="M155" s="10"/>
      <c r="N155" s="28"/>
      <c r="O155" s="11"/>
    </row>
    <row r="156" spans="1:15" ht="13.5" x14ac:dyDescent="0.35">
      <c r="A156" s="21"/>
      <c r="B156" s="43"/>
      <c r="C156" s="287" t="s">
        <v>317</v>
      </c>
      <c r="D156" s="249"/>
      <c r="E156" s="13"/>
      <c r="F156" s="13"/>
      <c r="G156" s="14">
        <v>1196000</v>
      </c>
      <c r="H156" s="8"/>
      <c r="I156" s="9"/>
      <c r="J156" s="12">
        <f>G156/G173*100</f>
        <v>3.9866666666666668</v>
      </c>
      <c r="K156" s="10">
        <v>0</v>
      </c>
      <c r="L156" s="10">
        <f>ROUND(N156/G156*100,0)</f>
        <v>0</v>
      </c>
      <c r="M156" s="10">
        <f>J156*K156/100</f>
        <v>0</v>
      </c>
      <c r="N156" s="28">
        <v>0</v>
      </c>
      <c r="O156" s="11">
        <f>J156*L156/100</f>
        <v>0</v>
      </c>
    </row>
    <row r="157" spans="1:15" ht="13.5" x14ac:dyDescent="0.35">
      <c r="A157" s="21"/>
      <c r="B157" s="25">
        <v>2</v>
      </c>
      <c r="C157" s="286" t="s">
        <v>215</v>
      </c>
      <c r="D157" s="249"/>
      <c r="E157" s="13"/>
      <c r="F157" s="13"/>
      <c r="G157" s="14"/>
      <c r="H157" s="8"/>
      <c r="I157" s="9"/>
      <c r="J157" s="12"/>
      <c r="K157" s="10"/>
      <c r="L157" s="10"/>
      <c r="M157" s="10"/>
      <c r="N157" s="28"/>
      <c r="O157" s="11"/>
    </row>
    <row r="158" spans="1:15" ht="13.5" x14ac:dyDescent="0.35">
      <c r="A158" s="21"/>
      <c r="B158" s="25"/>
      <c r="C158" s="287" t="s">
        <v>334</v>
      </c>
      <c r="D158" s="249"/>
      <c r="E158" s="13"/>
      <c r="F158" s="13"/>
      <c r="G158" s="14">
        <v>390000</v>
      </c>
      <c r="H158" s="8"/>
      <c r="I158" s="9"/>
      <c r="J158" s="12">
        <f>G158/G173*100</f>
        <v>1.3</v>
      </c>
      <c r="K158" s="10">
        <v>0</v>
      </c>
      <c r="L158" s="10">
        <f>ROUND(N158/G158*100,0)</f>
        <v>0</v>
      </c>
      <c r="M158" s="10">
        <f>J158*K158/100</f>
        <v>0</v>
      </c>
      <c r="N158" s="28">
        <v>0</v>
      </c>
      <c r="O158" s="11">
        <f>J158*L158/100</f>
        <v>0</v>
      </c>
    </row>
    <row r="159" spans="1:15" ht="13.5" x14ac:dyDescent="0.35">
      <c r="A159" s="21"/>
      <c r="B159" s="25">
        <v>3</v>
      </c>
      <c r="C159" s="2" t="s">
        <v>85</v>
      </c>
      <c r="D159" s="132"/>
      <c r="E159" s="13"/>
      <c r="F159" s="13"/>
      <c r="G159" s="14"/>
      <c r="H159" s="8"/>
      <c r="I159" s="9"/>
      <c r="J159" s="12"/>
      <c r="K159" s="10"/>
      <c r="L159" s="10"/>
      <c r="M159" s="10"/>
      <c r="N159" s="28"/>
      <c r="O159" s="11"/>
    </row>
    <row r="160" spans="1:15" ht="13.5" x14ac:dyDescent="0.35">
      <c r="A160" s="21"/>
      <c r="B160" s="25"/>
      <c r="C160" s="288" t="s">
        <v>306</v>
      </c>
      <c r="D160" s="289"/>
      <c r="E160" s="13"/>
      <c r="F160" s="13"/>
      <c r="G160" s="14">
        <v>3735000</v>
      </c>
      <c r="H160" s="8"/>
      <c r="I160" s="9"/>
      <c r="J160" s="12">
        <f>G160/G173*100</f>
        <v>12.45</v>
      </c>
      <c r="K160" s="10">
        <v>0</v>
      </c>
      <c r="L160" s="10">
        <f>ROUND(N160/G160*100,0)</f>
        <v>0</v>
      </c>
      <c r="M160" s="10">
        <f>J160*K160/100</f>
        <v>0</v>
      </c>
      <c r="N160" s="28">
        <v>0</v>
      </c>
      <c r="O160" s="11">
        <f>J160*L160/100</f>
        <v>0</v>
      </c>
    </row>
    <row r="161" spans="1:15" ht="13.5" x14ac:dyDescent="0.35">
      <c r="A161" s="21" t="s">
        <v>326</v>
      </c>
      <c r="B161" s="24" t="s">
        <v>92</v>
      </c>
      <c r="C161" s="182"/>
      <c r="D161" s="142"/>
      <c r="E161" s="13"/>
      <c r="F161" s="13"/>
      <c r="G161" s="14"/>
      <c r="H161" s="8"/>
      <c r="I161" s="9"/>
      <c r="J161" s="12"/>
      <c r="K161" s="10"/>
      <c r="L161" s="10"/>
      <c r="M161" s="10"/>
      <c r="N161" s="28"/>
      <c r="O161" s="11"/>
    </row>
    <row r="162" spans="1:15" ht="13.5" x14ac:dyDescent="0.35">
      <c r="A162" s="21"/>
      <c r="B162" s="24" t="s">
        <v>70</v>
      </c>
      <c r="C162" s="180"/>
      <c r="D162" s="178"/>
      <c r="E162" s="13"/>
      <c r="F162" s="13"/>
      <c r="G162" s="14"/>
      <c r="H162" s="8"/>
      <c r="I162" s="9"/>
      <c r="J162" s="12"/>
      <c r="K162" s="10"/>
      <c r="L162" s="10"/>
      <c r="M162" s="10"/>
      <c r="N162" s="28"/>
      <c r="O162" s="11"/>
    </row>
    <row r="163" spans="1:15" ht="27" customHeight="1" x14ac:dyDescent="0.35">
      <c r="A163" s="21"/>
      <c r="B163" s="25">
        <v>1</v>
      </c>
      <c r="C163" s="290" t="s">
        <v>327</v>
      </c>
      <c r="D163" s="291"/>
      <c r="E163" s="13"/>
      <c r="F163" s="13"/>
      <c r="G163" s="14"/>
      <c r="H163" s="8"/>
      <c r="I163" s="9"/>
      <c r="J163" s="12"/>
      <c r="K163" s="10"/>
      <c r="L163" s="10"/>
      <c r="M163" s="10"/>
      <c r="N163" s="28"/>
      <c r="O163" s="11"/>
    </row>
    <row r="164" spans="1:15" ht="13.5" x14ac:dyDescent="0.35">
      <c r="A164" s="21"/>
      <c r="B164" s="42"/>
      <c r="C164" s="288" t="s">
        <v>335</v>
      </c>
      <c r="D164" s="289"/>
      <c r="E164" s="13"/>
      <c r="F164" s="13"/>
      <c r="G164" s="14">
        <v>4500000</v>
      </c>
      <c r="H164" s="8"/>
      <c r="I164" s="9"/>
      <c r="J164" s="12">
        <f>G164/G173*100</f>
        <v>15</v>
      </c>
      <c r="K164" s="10">
        <v>0</v>
      </c>
      <c r="L164" s="10">
        <f>ROUND(N164/G164*100,0)</f>
        <v>0</v>
      </c>
      <c r="M164" s="10">
        <f>J164*K164/100</f>
        <v>0</v>
      </c>
      <c r="N164" s="28">
        <v>0</v>
      </c>
      <c r="O164" s="11">
        <f>J164*L164/100</f>
        <v>0</v>
      </c>
    </row>
    <row r="165" spans="1:15" ht="16.5" customHeight="1" x14ac:dyDescent="0.35">
      <c r="A165" s="21"/>
      <c r="B165" s="43">
        <v>2</v>
      </c>
      <c r="C165" s="288" t="s">
        <v>336</v>
      </c>
      <c r="D165" s="294"/>
      <c r="E165" s="13"/>
      <c r="F165" s="13"/>
      <c r="G165" s="14"/>
      <c r="H165" s="8"/>
      <c r="I165" s="9"/>
      <c r="J165" s="12"/>
      <c r="K165" s="10"/>
      <c r="L165" s="10"/>
      <c r="M165" s="10"/>
      <c r="N165" s="28"/>
      <c r="O165" s="11"/>
    </row>
    <row r="166" spans="1:15" ht="12.75" customHeight="1" x14ac:dyDescent="0.35">
      <c r="A166" s="21"/>
      <c r="B166" s="42"/>
      <c r="C166" s="288" t="s">
        <v>337</v>
      </c>
      <c r="D166" s="294"/>
      <c r="E166" s="13"/>
      <c r="F166" s="13"/>
      <c r="G166" s="14">
        <v>1500000</v>
      </c>
      <c r="H166" s="8"/>
      <c r="I166" s="9"/>
      <c r="J166" s="12">
        <f>G166/G173*100</f>
        <v>5</v>
      </c>
      <c r="K166" s="10">
        <v>0</v>
      </c>
      <c r="L166" s="10">
        <f>ROUND(N166/G166*100,0)</f>
        <v>0</v>
      </c>
      <c r="M166" s="10">
        <f>J166*K166/100</f>
        <v>0</v>
      </c>
      <c r="N166" s="28">
        <v>0</v>
      </c>
      <c r="O166" s="11">
        <f>J166*L166/100</f>
        <v>0</v>
      </c>
    </row>
    <row r="167" spans="1:15" ht="13.5" x14ac:dyDescent="0.35">
      <c r="A167" s="21"/>
      <c r="B167" s="25">
        <v>3</v>
      </c>
      <c r="C167" s="290" t="s">
        <v>286</v>
      </c>
      <c r="D167" s="291"/>
      <c r="E167" s="13"/>
      <c r="F167" s="13"/>
      <c r="G167" s="14"/>
      <c r="H167" s="8"/>
      <c r="I167" s="9"/>
      <c r="J167" s="12"/>
      <c r="K167" s="10"/>
      <c r="L167" s="10"/>
      <c r="M167" s="10"/>
      <c r="N167" s="28"/>
      <c r="O167" s="11"/>
    </row>
    <row r="168" spans="1:15" ht="13.5" x14ac:dyDescent="0.35">
      <c r="A168" s="21"/>
      <c r="B168" s="25"/>
      <c r="C168" s="170" t="s">
        <v>333</v>
      </c>
      <c r="D168" s="132"/>
      <c r="E168" s="13"/>
      <c r="F168" s="13"/>
      <c r="G168" s="14">
        <v>3800000</v>
      </c>
      <c r="H168" s="8"/>
      <c r="I168" s="9"/>
      <c r="J168" s="12">
        <f>G168/G173*100</f>
        <v>12.666666666666668</v>
      </c>
      <c r="K168" s="10">
        <v>0</v>
      </c>
      <c r="L168" s="10">
        <f>ROUND(N168/G168*100,0)</f>
        <v>0</v>
      </c>
      <c r="M168" s="10">
        <f>J168*K168/100</f>
        <v>0</v>
      </c>
      <c r="N168" s="28">
        <v>0</v>
      </c>
      <c r="O168" s="11">
        <f>J168*L168/100</f>
        <v>0</v>
      </c>
    </row>
    <row r="169" spans="1:15" ht="13.5" x14ac:dyDescent="0.35">
      <c r="A169" s="21"/>
      <c r="B169" s="25">
        <v>4</v>
      </c>
      <c r="C169" s="170" t="s">
        <v>158</v>
      </c>
      <c r="D169" s="132"/>
      <c r="E169" s="13"/>
      <c r="F169" s="13"/>
      <c r="G169" s="14"/>
      <c r="H169" s="8"/>
      <c r="I169" s="9"/>
      <c r="J169" s="12"/>
      <c r="K169" s="10"/>
      <c r="L169" s="10"/>
      <c r="M169" s="10"/>
      <c r="N169" s="28"/>
      <c r="O169" s="11"/>
    </row>
    <row r="170" spans="1:15" ht="13.5" x14ac:dyDescent="0.35">
      <c r="A170" s="21"/>
      <c r="B170" s="25"/>
      <c r="C170" s="170" t="s">
        <v>313</v>
      </c>
      <c r="D170" s="132"/>
      <c r="E170" s="13"/>
      <c r="F170" s="13"/>
      <c r="G170" s="14">
        <v>1870000</v>
      </c>
      <c r="H170" s="8"/>
      <c r="I170" s="9"/>
      <c r="J170" s="12">
        <f>G170/G173*100</f>
        <v>6.2333333333333334</v>
      </c>
      <c r="K170" s="10">
        <v>0</v>
      </c>
      <c r="L170" s="10">
        <f>ROUND(N170/G170*100,0)</f>
        <v>0</v>
      </c>
      <c r="M170" s="10">
        <f>J170*K170/100</f>
        <v>0</v>
      </c>
      <c r="N170" s="28">
        <v>0</v>
      </c>
      <c r="O170" s="11">
        <f>J170*L170/100</f>
        <v>0</v>
      </c>
    </row>
    <row r="171" spans="1:15" ht="13.5" x14ac:dyDescent="0.35">
      <c r="A171" s="21"/>
      <c r="B171" s="25"/>
      <c r="C171" s="170" t="s">
        <v>338</v>
      </c>
      <c r="D171" s="132"/>
      <c r="E171" s="13"/>
      <c r="F171" s="13"/>
      <c r="G171" s="14">
        <v>13009000</v>
      </c>
      <c r="H171" s="8"/>
      <c r="I171" s="9"/>
      <c r="J171" s="12">
        <f>G171/G173*100</f>
        <v>43.36333333333333</v>
      </c>
      <c r="K171" s="10">
        <v>0</v>
      </c>
      <c r="L171" s="10">
        <f>ROUND(N171/G171*100,0)</f>
        <v>0</v>
      </c>
      <c r="M171" s="10">
        <f>J171*K171/100</f>
        <v>0</v>
      </c>
      <c r="N171" s="28">
        <v>0</v>
      </c>
      <c r="O171" s="11">
        <f>J171*L171/100</f>
        <v>0</v>
      </c>
    </row>
    <row r="172" spans="1:15" ht="13.5" x14ac:dyDescent="0.35">
      <c r="A172" s="21"/>
      <c r="B172" s="25"/>
      <c r="C172" s="2"/>
      <c r="D172" s="171"/>
      <c r="E172" s="13"/>
      <c r="F172" s="13"/>
      <c r="G172" s="14"/>
      <c r="H172" s="8"/>
      <c r="I172" s="9"/>
      <c r="J172" s="12"/>
      <c r="K172" s="10"/>
      <c r="L172" s="10"/>
      <c r="M172" s="10"/>
      <c r="N172" s="28"/>
      <c r="O172" s="11"/>
    </row>
    <row r="173" spans="1:15" ht="13.5" thickBot="1" x14ac:dyDescent="0.3">
      <c r="A173" s="245" t="s">
        <v>12</v>
      </c>
      <c r="B173" s="246"/>
      <c r="C173" s="246"/>
      <c r="D173" s="246"/>
      <c r="E173" s="246"/>
      <c r="F173" s="247"/>
      <c r="G173" s="32">
        <f>SUM(G153:G171)</f>
        <v>30000000</v>
      </c>
      <c r="H173" s="33" t="s">
        <v>19</v>
      </c>
      <c r="I173" s="34"/>
      <c r="J173" s="35">
        <f>SUM(J156:J171)</f>
        <v>100</v>
      </c>
      <c r="K173" s="36"/>
      <c r="L173" s="36"/>
      <c r="M173" s="37">
        <f>SUM(M153:M172)</f>
        <v>0</v>
      </c>
      <c r="N173" s="44">
        <f>SUM(N152:N172)</f>
        <v>0</v>
      </c>
      <c r="O173" s="38">
        <f>SUM(O152:O172)</f>
        <v>0</v>
      </c>
    </row>
    <row r="174" spans="1:15" ht="13.5" thickTop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3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3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73" t="s">
        <v>314</v>
      </c>
      <c r="M176" s="2"/>
      <c r="N176" s="2"/>
      <c r="O176" s="2"/>
    </row>
    <row r="177" spans="1:15" ht="13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 t="s">
        <v>25</v>
      </c>
      <c r="M177" s="2"/>
      <c r="N177" s="2"/>
      <c r="O177" s="2"/>
    </row>
    <row r="178" spans="1:15" ht="13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3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3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6" t="s">
        <v>151</v>
      </c>
      <c r="M180" s="2"/>
      <c r="N180" s="2"/>
      <c r="O180" s="2"/>
    </row>
    <row r="181" spans="1:15" ht="13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3" t="s">
        <v>315</v>
      </c>
      <c r="M181" s="2"/>
      <c r="N181" s="2"/>
      <c r="O181" s="2"/>
    </row>
    <row r="186" spans="1:15" ht="13" x14ac:dyDescent="0.3">
      <c r="A186" s="23" t="s">
        <v>0</v>
      </c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x14ac:dyDescent="0.25">
      <c r="A187" s="1" t="s">
        <v>1</v>
      </c>
      <c r="B187" s="150"/>
      <c r="C187" s="151"/>
      <c r="D187" s="152"/>
    </row>
    <row r="188" spans="1:15" ht="17" x14ac:dyDescent="0.5">
      <c r="A188" s="279" t="s">
        <v>2</v>
      </c>
      <c r="B188" s="279"/>
      <c r="C188" s="279"/>
      <c r="D188" s="279"/>
      <c r="E188" s="279"/>
      <c r="F188" s="279"/>
      <c r="G188" s="279"/>
      <c r="H188" s="279"/>
      <c r="I188" s="279"/>
      <c r="J188" s="279"/>
      <c r="K188" s="279"/>
      <c r="L188" s="279"/>
      <c r="M188" s="279"/>
      <c r="N188" s="279"/>
      <c r="O188" s="279"/>
    </row>
    <row r="189" spans="1:15" ht="17" x14ac:dyDescent="0.5">
      <c r="A189" s="279" t="s">
        <v>46</v>
      </c>
      <c r="B189" s="279"/>
      <c r="C189" s="279"/>
      <c r="D189" s="279"/>
      <c r="E189" s="279"/>
      <c r="F189" s="279"/>
      <c r="G189" s="279"/>
      <c r="H189" s="279"/>
      <c r="I189" s="279"/>
      <c r="J189" s="279"/>
      <c r="K189" s="279"/>
      <c r="L189" s="279"/>
      <c r="M189" s="279"/>
      <c r="N189" s="279"/>
      <c r="O189" s="279"/>
    </row>
    <row r="190" spans="1:15" ht="17" x14ac:dyDescent="0.5">
      <c r="A190" s="279" t="s">
        <v>198</v>
      </c>
      <c r="B190" s="279"/>
      <c r="C190" s="279"/>
      <c r="D190" s="279"/>
      <c r="E190" s="279"/>
      <c r="F190" s="279"/>
      <c r="G190" s="279"/>
      <c r="H190" s="279"/>
      <c r="I190" s="279"/>
      <c r="J190" s="279"/>
      <c r="K190" s="279"/>
      <c r="L190" s="279"/>
      <c r="M190" s="279"/>
      <c r="N190" s="279"/>
      <c r="O190" s="279"/>
    </row>
    <row r="191" spans="1:15" ht="14" x14ac:dyDescent="0.3">
      <c r="A191" s="3" t="s">
        <v>60</v>
      </c>
      <c r="B191" s="3"/>
      <c r="C191" s="3"/>
      <c r="D191" s="3" t="s">
        <v>68</v>
      </c>
      <c r="E191" s="2"/>
      <c r="F191" s="153"/>
      <c r="G191" s="153"/>
      <c r="H191" s="153"/>
      <c r="I191" s="153"/>
      <c r="J191" s="153"/>
      <c r="K191" s="153"/>
      <c r="L191" s="153"/>
      <c r="M191" s="2"/>
      <c r="N191" s="2"/>
      <c r="O191" s="2"/>
    </row>
    <row r="192" spans="1:15" ht="14" x14ac:dyDescent="0.3">
      <c r="A192" s="3" t="s">
        <v>87</v>
      </c>
      <c r="B192" s="3"/>
      <c r="C192" s="3"/>
      <c r="D192" s="3" t="s">
        <v>339</v>
      </c>
      <c r="E192" s="2"/>
      <c r="F192" s="154"/>
      <c r="G192" s="154"/>
      <c r="H192" s="154"/>
      <c r="I192" s="154"/>
      <c r="J192" s="154"/>
      <c r="L192" s="3"/>
      <c r="M192" s="3"/>
      <c r="N192" s="3"/>
      <c r="O192" s="3"/>
    </row>
    <row r="193" spans="1:15" ht="14" thickBot="1" x14ac:dyDescent="0.4">
      <c r="A193" s="3" t="s">
        <v>61</v>
      </c>
      <c r="B193" s="3"/>
      <c r="C193" s="3"/>
      <c r="D193" s="3" t="s">
        <v>24</v>
      </c>
      <c r="E193" s="2"/>
      <c r="F193" s="2"/>
      <c r="G193" s="2"/>
      <c r="H193" s="2"/>
      <c r="I193" s="2"/>
      <c r="J193" s="2"/>
      <c r="K193" s="2"/>
      <c r="L193" s="253" t="s">
        <v>302</v>
      </c>
      <c r="M193" s="253"/>
      <c r="N193" s="253"/>
      <c r="O193" s="253"/>
    </row>
    <row r="194" spans="1:15" ht="13.5" thickTop="1" x14ac:dyDescent="0.3">
      <c r="A194" s="254" t="s">
        <v>3</v>
      </c>
      <c r="B194" s="257" t="s">
        <v>4</v>
      </c>
      <c r="C194" s="258"/>
      <c r="D194" s="259"/>
      <c r="E194" s="266" t="s">
        <v>5</v>
      </c>
      <c r="F194" s="267"/>
      <c r="G194" s="268" t="s">
        <v>62</v>
      </c>
      <c r="H194" s="268" t="s">
        <v>63</v>
      </c>
      <c r="I194" s="268" t="s">
        <v>6</v>
      </c>
      <c r="J194" s="268" t="s">
        <v>64</v>
      </c>
      <c r="K194" s="272" t="s">
        <v>48</v>
      </c>
      <c r="L194" s="273"/>
      <c r="M194" s="266" t="s">
        <v>65</v>
      </c>
      <c r="N194" s="274"/>
      <c r="O194" s="275"/>
    </row>
    <row r="195" spans="1:15" ht="13" x14ac:dyDescent="0.3">
      <c r="A195" s="255"/>
      <c r="B195" s="260"/>
      <c r="C195" s="282"/>
      <c r="D195" s="262"/>
      <c r="E195" s="276" t="s">
        <v>7</v>
      </c>
      <c r="F195" s="276" t="s">
        <v>8</v>
      </c>
      <c r="G195" s="269"/>
      <c r="H195" s="269"/>
      <c r="I195" s="269"/>
      <c r="J195" s="269"/>
      <c r="K195" s="276" t="s">
        <v>47</v>
      </c>
      <c r="L195" s="276" t="s">
        <v>9</v>
      </c>
      <c r="M195" s="276" t="s">
        <v>66</v>
      </c>
      <c r="N195" s="277" t="s">
        <v>9</v>
      </c>
      <c r="O195" s="278"/>
    </row>
    <row r="196" spans="1:15" ht="13" x14ac:dyDescent="0.3">
      <c r="A196" s="256"/>
      <c r="B196" s="263"/>
      <c r="C196" s="264"/>
      <c r="D196" s="265"/>
      <c r="E196" s="270"/>
      <c r="F196" s="270"/>
      <c r="G196" s="270"/>
      <c r="H196" s="270"/>
      <c r="I196" s="270"/>
      <c r="J196" s="270"/>
      <c r="K196" s="270"/>
      <c r="L196" s="270"/>
      <c r="M196" s="270"/>
      <c r="N196" s="4" t="s">
        <v>10</v>
      </c>
      <c r="O196" s="5" t="s">
        <v>11</v>
      </c>
    </row>
    <row r="197" spans="1:15" ht="13" x14ac:dyDescent="0.3">
      <c r="A197" s="155" t="s">
        <v>43</v>
      </c>
      <c r="B197" s="283" t="s">
        <v>44</v>
      </c>
      <c r="C197" s="284"/>
      <c r="D197" s="285"/>
      <c r="E197" s="156" t="s">
        <v>45</v>
      </c>
      <c r="F197" s="156" t="s">
        <v>39</v>
      </c>
      <c r="G197" s="156" t="s">
        <v>40</v>
      </c>
      <c r="H197" s="156" t="s">
        <v>33</v>
      </c>
      <c r="I197" s="156" t="s">
        <v>41</v>
      </c>
      <c r="J197" s="156" t="s">
        <v>42</v>
      </c>
      <c r="K197" s="156" t="s">
        <v>34</v>
      </c>
      <c r="L197" s="156" t="s">
        <v>35</v>
      </c>
      <c r="M197" s="156" t="s">
        <v>36</v>
      </c>
      <c r="N197" s="156" t="s">
        <v>37</v>
      </c>
      <c r="O197" s="157" t="s">
        <v>38</v>
      </c>
    </row>
    <row r="198" spans="1:15" ht="13.5" x14ac:dyDescent="0.35">
      <c r="A198" s="21">
        <v>1</v>
      </c>
      <c r="B198" s="24" t="s">
        <v>26</v>
      </c>
      <c r="C198" s="141"/>
      <c r="D198" s="30"/>
      <c r="E198" s="13"/>
      <c r="F198" s="13"/>
      <c r="G198" s="14"/>
      <c r="H198" s="8"/>
      <c r="I198" s="9"/>
      <c r="J198" s="12"/>
      <c r="K198" s="31"/>
      <c r="L198" s="10"/>
      <c r="M198" s="10"/>
      <c r="N198" s="14"/>
      <c r="O198" s="11"/>
    </row>
    <row r="199" spans="1:15" ht="13.5" x14ac:dyDescent="0.35">
      <c r="A199" s="21"/>
      <c r="B199" s="24" t="s">
        <v>303</v>
      </c>
      <c r="C199" s="177"/>
      <c r="D199" s="178"/>
      <c r="E199" s="13"/>
      <c r="F199" s="13"/>
      <c r="G199" s="14"/>
      <c r="H199" s="8"/>
      <c r="I199" s="9"/>
      <c r="J199" s="12"/>
      <c r="K199" s="10"/>
      <c r="L199" s="10"/>
      <c r="M199" s="10"/>
      <c r="N199" s="28"/>
      <c r="O199" s="11"/>
    </row>
    <row r="200" spans="1:15" ht="13.5" x14ac:dyDescent="0.35">
      <c r="A200" s="21"/>
      <c r="B200" s="24" t="s">
        <v>304</v>
      </c>
      <c r="C200" s="177"/>
      <c r="D200" s="178"/>
      <c r="E200" s="13"/>
      <c r="F200" s="13"/>
      <c r="G200" s="14"/>
      <c r="H200" s="8"/>
      <c r="I200" s="9"/>
      <c r="J200" s="12"/>
      <c r="K200" s="10"/>
      <c r="L200" s="10"/>
      <c r="M200" s="10"/>
      <c r="N200" s="28"/>
      <c r="O200" s="11"/>
    </row>
    <row r="201" spans="1:15" ht="13.5" x14ac:dyDescent="0.35">
      <c r="A201" s="21"/>
      <c r="B201" s="25">
        <v>1</v>
      </c>
      <c r="C201" s="286" t="s">
        <v>190</v>
      </c>
      <c r="D201" s="249"/>
      <c r="E201" s="13"/>
      <c r="F201" s="13"/>
      <c r="G201" s="14"/>
      <c r="H201" s="8"/>
      <c r="I201" s="9"/>
      <c r="J201" s="12"/>
      <c r="K201" s="10"/>
      <c r="L201" s="10"/>
      <c r="M201" s="10"/>
      <c r="N201" s="28"/>
      <c r="O201" s="11"/>
    </row>
    <row r="202" spans="1:15" ht="13.5" x14ac:dyDescent="0.35">
      <c r="A202" s="21"/>
      <c r="B202" s="43"/>
      <c r="C202" s="287" t="s">
        <v>317</v>
      </c>
      <c r="D202" s="249"/>
      <c r="E202" s="13"/>
      <c r="F202" s="13"/>
      <c r="G202" s="14">
        <v>1335000</v>
      </c>
      <c r="H202" s="8"/>
      <c r="I202" s="9"/>
      <c r="J202" s="12">
        <f>G202/G211*100</f>
        <v>5.8043478260869561</v>
      </c>
      <c r="K202" s="10">
        <v>0</v>
      </c>
      <c r="L202" s="10">
        <f>ROUND(N202/G202*100,0)</f>
        <v>0</v>
      </c>
      <c r="M202" s="10">
        <f>J202*K202/100</f>
        <v>0</v>
      </c>
      <c r="N202" s="28">
        <v>0</v>
      </c>
      <c r="O202" s="11">
        <f>J202*L202/100</f>
        <v>0</v>
      </c>
    </row>
    <row r="203" spans="1:15" ht="13.5" x14ac:dyDescent="0.35">
      <c r="A203" s="21"/>
      <c r="B203" s="25">
        <v>2</v>
      </c>
      <c r="C203" s="286" t="s">
        <v>215</v>
      </c>
      <c r="D203" s="249"/>
      <c r="E203" s="13"/>
      <c r="F203" s="13"/>
      <c r="G203" s="14"/>
      <c r="H203" s="8"/>
      <c r="I203" s="9"/>
      <c r="J203" s="12"/>
      <c r="K203" s="10"/>
      <c r="L203" s="10"/>
      <c r="M203" s="10"/>
      <c r="N203" s="28"/>
      <c r="O203" s="11"/>
    </row>
    <row r="204" spans="1:15" ht="13.5" x14ac:dyDescent="0.35">
      <c r="A204" s="21"/>
      <c r="B204" s="25"/>
      <c r="C204" s="287" t="s">
        <v>259</v>
      </c>
      <c r="D204" s="249"/>
      <c r="E204" s="13"/>
      <c r="F204" s="13"/>
      <c r="G204" s="14">
        <v>81000</v>
      </c>
      <c r="H204" s="8"/>
      <c r="I204" s="9"/>
      <c r="J204" s="12">
        <f>G204/G211*100</f>
        <v>0.35217391304347828</v>
      </c>
      <c r="K204" s="10">
        <v>0</v>
      </c>
      <c r="L204" s="10">
        <f>ROUND(N204/G204*100,0)</f>
        <v>0</v>
      </c>
      <c r="M204" s="10">
        <f>J204*K204/100</f>
        <v>0</v>
      </c>
      <c r="N204" s="28">
        <v>0</v>
      </c>
      <c r="O204" s="11">
        <f>J204*L204/100</f>
        <v>0</v>
      </c>
    </row>
    <row r="205" spans="1:15" ht="13.5" x14ac:dyDescent="0.35">
      <c r="A205" s="21" t="s">
        <v>326</v>
      </c>
      <c r="B205" s="24" t="s">
        <v>92</v>
      </c>
      <c r="C205" s="182"/>
      <c r="D205" s="142"/>
      <c r="E205" s="13"/>
      <c r="F205" s="13"/>
      <c r="G205" s="14"/>
      <c r="H205" s="8"/>
      <c r="I205" s="9"/>
      <c r="J205" s="12"/>
      <c r="K205" s="10"/>
      <c r="L205" s="10"/>
      <c r="M205" s="10"/>
      <c r="N205" s="28"/>
      <c r="O205" s="11"/>
    </row>
    <row r="206" spans="1:15" ht="13.5" x14ac:dyDescent="0.35">
      <c r="A206" s="21"/>
      <c r="B206" s="24" t="s">
        <v>70</v>
      </c>
      <c r="C206" s="180"/>
      <c r="D206" s="178"/>
      <c r="E206" s="13"/>
      <c r="F206" s="13"/>
      <c r="G206" s="14"/>
      <c r="H206" s="8"/>
      <c r="I206" s="9"/>
      <c r="J206" s="12"/>
      <c r="K206" s="10"/>
      <c r="L206" s="10"/>
      <c r="M206" s="10"/>
      <c r="N206" s="28"/>
      <c r="O206" s="11"/>
    </row>
    <row r="207" spans="1:15" ht="13.5" x14ac:dyDescent="0.35">
      <c r="A207" s="21"/>
      <c r="B207" s="25">
        <v>1</v>
      </c>
      <c r="C207" s="170" t="s">
        <v>158</v>
      </c>
      <c r="D207" s="132"/>
      <c r="E207" s="13"/>
      <c r="F207" s="13"/>
      <c r="G207" s="14"/>
      <c r="H207" s="8"/>
      <c r="I207" s="9"/>
      <c r="J207" s="12"/>
      <c r="K207" s="10"/>
      <c r="L207" s="10"/>
      <c r="M207" s="10"/>
      <c r="N207" s="28"/>
      <c r="O207" s="11"/>
    </row>
    <row r="208" spans="1:15" ht="13.5" x14ac:dyDescent="0.35">
      <c r="A208" s="21"/>
      <c r="B208" s="25"/>
      <c r="C208" s="170" t="s">
        <v>313</v>
      </c>
      <c r="D208" s="132"/>
      <c r="E208" s="13"/>
      <c r="F208" s="13"/>
      <c r="G208" s="14">
        <v>870000</v>
      </c>
      <c r="H208" s="8"/>
      <c r="I208" s="9"/>
      <c r="J208" s="12">
        <f>G208/G211*100</f>
        <v>3.7826086956521738</v>
      </c>
      <c r="K208" s="10">
        <v>0</v>
      </c>
      <c r="L208" s="10">
        <f>ROUND(N208/G208*100,0)</f>
        <v>0</v>
      </c>
      <c r="M208" s="10">
        <f>J208*K208/100</f>
        <v>0</v>
      </c>
      <c r="N208" s="28">
        <v>0</v>
      </c>
      <c r="O208" s="11">
        <f>J208*L208/100</f>
        <v>0</v>
      </c>
    </row>
    <row r="209" spans="1:15" ht="13.5" x14ac:dyDescent="0.35">
      <c r="A209" s="21"/>
      <c r="B209" s="25"/>
      <c r="C209" s="170" t="s">
        <v>338</v>
      </c>
      <c r="D209" s="132"/>
      <c r="E209" s="13"/>
      <c r="F209" s="13"/>
      <c r="G209" s="14">
        <v>20714000</v>
      </c>
      <c r="H209" s="8"/>
      <c r="I209" s="9"/>
      <c r="J209" s="12">
        <f>G209/G211*100</f>
        <v>90.060869565217388</v>
      </c>
      <c r="K209" s="10">
        <v>0</v>
      </c>
      <c r="L209" s="10">
        <f>ROUND(N209/G209*100,0)</f>
        <v>0</v>
      </c>
      <c r="M209" s="10">
        <f>J209*K209/100</f>
        <v>0</v>
      </c>
      <c r="N209" s="28">
        <v>0</v>
      </c>
      <c r="O209" s="11">
        <f>J209*L209/100</f>
        <v>0</v>
      </c>
    </row>
    <row r="210" spans="1:15" ht="13.5" x14ac:dyDescent="0.35">
      <c r="A210" s="21"/>
      <c r="B210" s="25"/>
      <c r="C210" s="2"/>
      <c r="D210" s="171"/>
      <c r="E210" s="13"/>
      <c r="F210" s="13"/>
      <c r="G210" s="14"/>
      <c r="H210" s="8"/>
      <c r="I210" s="9"/>
      <c r="J210" s="12"/>
      <c r="K210" s="10"/>
      <c r="L210" s="10"/>
      <c r="M210" s="10"/>
      <c r="N210" s="28"/>
      <c r="O210" s="11"/>
    </row>
    <row r="211" spans="1:15" ht="13.5" thickBot="1" x14ac:dyDescent="0.3">
      <c r="A211" s="245" t="s">
        <v>12</v>
      </c>
      <c r="B211" s="246"/>
      <c r="C211" s="246"/>
      <c r="D211" s="246"/>
      <c r="E211" s="246"/>
      <c r="F211" s="247"/>
      <c r="G211" s="32">
        <f>SUM(G199:G209)</f>
        <v>23000000</v>
      </c>
      <c r="H211" s="33" t="s">
        <v>19</v>
      </c>
      <c r="I211" s="34"/>
      <c r="J211" s="35">
        <f>SUM(J202:J209)</f>
        <v>100</v>
      </c>
      <c r="K211" s="36"/>
      <c r="L211" s="36"/>
      <c r="M211" s="37">
        <f>SUM(M199:M210)</f>
        <v>0</v>
      </c>
      <c r="N211" s="44">
        <f>SUM(N198:N210)</f>
        <v>0</v>
      </c>
      <c r="O211" s="38">
        <f>SUM(O198:O210)</f>
        <v>0</v>
      </c>
    </row>
    <row r="212" spans="1:15" ht="13.5" thickTop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3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3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73" t="s">
        <v>314</v>
      </c>
      <c r="M214" s="2"/>
      <c r="N214" s="2"/>
      <c r="O214" s="2"/>
    </row>
    <row r="215" spans="1:15" ht="13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 t="s">
        <v>25</v>
      </c>
      <c r="M215" s="2"/>
      <c r="N215" s="2"/>
      <c r="O215" s="2"/>
    </row>
    <row r="216" spans="1:15" ht="13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3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3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6" t="s">
        <v>151</v>
      </c>
      <c r="M218" s="2"/>
      <c r="N218" s="2"/>
      <c r="O218" s="2"/>
    </row>
    <row r="219" spans="1:15" ht="13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3" t="s">
        <v>315</v>
      </c>
      <c r="M219" s="2"/>
      <c r="N219" s="2"/>
      <c r="O219" s="2"/>
    </row>
    <row r="220" spans="1:15" ht="13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3"/>
      <c r="M220" s="2"/>
      <c r="N220" s="2"/>
      <c r="O220" s="2"/>
    </row>
    <row r="221" spans="1:15" ht="13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3"/>
      <c r="M221" s="2"/>
      <c r="N221" s="2"/>
      <c r="O221" s="2"/>
    </row>
    <row r="222" spans="1:15" ht="13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3"/>
      <c r="M222" s="2"/>
      <c r="N222" s="2"/>
      <c r="O222" s="2"/>
    </row>
    <row r="223" spans="1:15" ht="13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3"/>
      <c r="M223" s="2"/>
      <c r="N223" s="2"/>
      <c r="O223" s="2"/>
    </row>
    <row r="224" spans="1:15" ht="13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3"/>
      <c r="M224" s="2"/>
      <c r="N224" s="2"/>
      <c r="O224" s="2"/>
    </row>
    <row r="225" spans="1:15" ht="13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3"/>
      <c r="M225" s="2"/>
      <c r="N225" s="2"/>
      <c r="O225" s="2"/>
    </row>
    <row r="226" spans="1:15" ht="13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3"/>
      <c r="M226" s="2"/>
      <c r="N226" s="2"/>
      <c r="O226" s="2"/>
    </row>
    <row r="227" spans="1:15" ht="13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3"/>
      <c r="M227" s="2"/>
      <c r="N227" s="2"/>
      <c r="O227" s="2"/>
    </row>
    <row r="228" spans="1:15" ht="13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3"/>
      <c r="M228" s="2"/>
      <c r="N228" s="2"/>
      <c r="O228" s="2"/>
    </row>
    <row r="229" spans="1:15" ht="13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3"/>
      <c r="M229" s="2"/>
      <c r="N229" s="2"/>
      <c r="O229" s="2"/>
    </row>
    <row r="230" spans="1:15" ht="13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3"/>
      <c r="M230" s="2"/>
      <c r="N230" s="2"/>
      <c r="O230" s="2"/>
    </row>
    <row r="231" spans="1:15" ht="13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3"/>
      <c r="M231" s="2"/>
      <c r="N231" s="2"/>
      <c r="O231" s="2"/>
    </row>
    <row r="232" spans="1:15" ht="13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3"/>
      <c r="M232" s="2"/>
      <c r="N232" s="2"/>
      <c r="O232" s="2"/>
    </row>
    <row r="233" spans="1:15" ht="13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3"/>
      <c r="M233" s="2"/>
      <c r="N233" s="2"/>
      <c r="O233" s="2"/>
    </row>
    <row r="234" spans="1:15" ht="13" x14ac:dyDescent="0.3">
      <c r="A234" s="23" t="s">
        <v>0</v>
      </c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x14ac:dyDescent="0.25">
      <c r="A235" s="1" t="s">
        <v>1</v>
      </c>
      <c r="B235" s="150"/>
      <c r="C235" s="151"/>
      <c r="D235" s="152"/>
    </row>
    <row r="236" spans="1:15" ht="17" x14ac:dyDescent="0.5">
      <c r="A236" s="279" t="s">
        <v>2</v>
      </c>
      <c r="B236" s="279"/>
      <c r="C236" s="279"/>
      <c r="D236" s="279"/>
      <c r="E236" s="279"/>
      <c r="F236" s="279"/>
      <c r="G236" s="279"/>
      <c r="H236" s="279"/>
      <c r="I236" s="279"/>
      <c r="J236" s="279"/>
      <c r="K236" s="279"/>
      <c r="L236" s="279"/>
      <c r="M236" s="279"/>
      <c r="N236" s="279"/>
      <c r="O236" s="279"/>
    </row>
    <row r="237" spans="1:15" ht="17" x14ac:dyDescent="0.5">
      <c r="A237" s="279" t="s">
        <v>46</v>
      </c>
      <c r="B237" s="279"/>
      <c r="C237" s="279"/>
      <c r="D237" s="279"/>
      <c r="E237" s="279"/>
      <c r="F237" s="279"/>
      <c r="G237" s="279"/>
      <c r="H237" s="279"/>
      <c r="I237" s="279"/>
      <c r="J237" s="279"/>
      <c r="K237" s="279"/>
      <c r="L237" s="279"/>
      <c r="M237" s="279"/>
      <c r="N237" s="279"/>
      <c r="O237" s="279"/>
    </row>
    <row r="238" spans="1:15" ht="17" x14ac:dyDescent="0.5">
      <c r="A238" s="279" t="s">
        <v>198</v>
      </c>
      <c r="B238" s="279"/>
      <c r="C238" s="279"/>
      <c r="D238" s="279"/>
      <c r="E238" s="279"/>
      <c r="F238" s="279"/>
      <c r="G238" s="279"/>
      <c r="H238" s="279"/>
      <c r="I238" s="279"/>
      <c r="J238" s="279"/>
      <c r="K238" s="279"/>
      <c r="L238" s="279"/>
      <c r="M238" s="279"/>
      <c r="N238" s="279"/>
      <c r="O238" s="279"/>
    </row>
    <row r="239" spans="1:15" ht="14" x14ac:dyDescent="0.3">
      <c r="A239" s="3" t="s">
        <v>60</v>
      </c>
      <c r="B239" s="3"/>
      <c r="C239" s="3"/>
      <c r="D239" s="3" t="s">
        <v>68</v>
      </c>
      <c r="E239" s="2"/>
      <c r="F239" s="153"/>
      <c r="G239" s="153"/>
      <c r="H239" s="153"/>
      <c r="I239" s="153"/>
      <c r="J239" s="153"/>
      <c r="K239" s="153"/>
      <c r="L239" s="153"/>
      <c r="M239" s="2"/>
      <c r="N239" s="2"/>
      <c r="O239" s="2"/>
    </row>
    <row r="240" spans="1:15" ht="14" x14ac:dyDescent="0.3">
      <c r="A240" s="3" t="s">
        <v>87</v>
      </c>
      <c r="B240" s="3"/>
      <c r="C240" s="3"/>
      <c r="D240" s="3" t="s">
        <v>325</v>
      </c>
      <c r="E240" s="2"/>
      <c r="F240" s="154"/>
      <c r="G240" s="154"/>
      <c r="H240" s="154"/>
      <c r="I240" s="154"/>
      <c r="J240" s="154"/>
      <c r="L240" s="3"/>
      <c r="M240" s="3"/>
      <c r="N240" s="3"/>
      <c r="O240" s="3"/>
    </row>
    <row r="241" spans="1:18" ht="14" thickBot="1" x14ac:dyDescent="0.4">
      <c r="A241" s="3" t="s">
        <v>61</v>
      </c>
      <c r="B241" s="3"/>
      <c r="C241" s="3"/>
      <c r="D241" s="3" t="s">
        <v>24</v>
      </c>
      <c r="E241" s="2"/>
      <c r="F241" s="2"/>
      <c r="G241" s="2"/>
      <c r="H241" s="2"/>
      <c r="I241" s="2"/>
      <c r="J241" s="2"/>
      <c r="K241" s="2"/>
      <c r="L241" s="253" t="s">
        <v>302</v>
      </c>
      <c r="M241" s="253"/>
      <c r="N241" s="253"/>
      <c r="O241" s="253"/>
    </row>
    <row r="242" spans="1:18" ht="13.5" thickTop="1" x14ac:dyDescent="0.3">
      <c r="A242" s="254" t="s">
        <v>3</v>
      </c>
      <c r="B242" s="257" t="s">
        <v>4</v>
      </c>
      <c r="C242" s="258"/>
      <c r="D242" s="259"/>
      <c r="E242" s="266" t="s">
        <v>5</v>
      </c>
      <c r="F242" s="267"/>
      <c r="G242" s="268" t="s">
        <v>62</v>
      </c>
      <c r="H242" s="268" t="s">
        <v>63</v>
      </c>
      <c r="I242" s="268" t="s">
        <v>6</v>
      </c>
      <c r="J242" s="268" t="s">
        <v>64</v>
      </c>
      <c r="K242" s="272" t="s">
        <v>48</v>
      </c>
      <c r="L242" s="273"/>
      <c r="M242" s="266" t="s">
        <v>65</v>
      </c>
      <c r="N242" s="274"/>
      <c r="O242" s="275"/>
    </row>
    <row r="243" spans="1:18" ht="13" x14ac:dyDescent="0.3">
      <c r="A243" s="255"/>
      <c r="B243" s="260"/>
      <c r="C243" s="282"/>
      <c r="D243" s="262"/>
      <c r="E243" s="276" t="s">
        <v>7</v>
      </c>
      <c r="F243" s="276" t="s">
        <v>8</v>
      </c>
      <c r="G243" s="269"/>
      <c r="H243" s="269"/>
      <c r="I243" s="269"/>
      <c r="J243" s="269"/>
      <c r="K243" s="276" t="s">
        <v>47</v>
      </c>
      <c r="L243" s="276" t="s">
        <v>9</v>
      </c>
      <c r="M243" s="276" t="s">
        <v>66</v>
      </c>
      <c r="N243" s="277" t="s">
        <v>9</v>
      </c>
      <c r="O243" s="278"/>
    </row>
    <row r="244" spans="1:18" ht="13" x14ac:dyDescent="0.3">
      <c r="A244" s="256"/>
      <c r="B244" s="263"/>
      <c r="C244" s="264"/>
      <c r="D244" s="265"/>
      <c r="E244" s="270"/>
      <c r="F244" s="270"/>
      <c r="G244" s="270"/>
      <c r="H244" s="270"/>
      <c r="I244" s="270"/>
      <c r="J244" s="270"/>
      <c r="K244" s="270"/>
      <c r="L244" s="270"/>
      <c r="M244" s="270"/>
      <c r="N244" s="4" t="s">
        <v>10</v>
      </c>
      <c r="O244" s="5" t="s">
        <v>11</v>
      </c>
    </row>
    <row r="245" spans="1:18" ht="13" x14ac:dyDescent="0.3">
      <c r="A245" s="155" t="s">
        <v>43</v>
      </c>
      <c r="B245" s="283" t="s">
        <v>44</v>
      </c>
      <c r="C245" s="284"/>
      <c r="D245" s="285"/>
      <c r="E245" s="156" t="s">
        <v>45</v>
      </c>
      <c r="F245" s="156" t="s">
        <v>39</v>
      </c>
      <c r="G245" s="156" t="s">
        <v>40</v>
      </c>
      <c r="H245" s="156" t="s">
        <v>33</v>
      </c>
      <c r="I245" s="156" t="s">
        <v>41</v>
      </c>
      <c r="J245" s="156" t="s">
        <v>42</v>
      </c>
      <c r="K245" s="156" t="s">
        <v>34</v>
      </c>
      <c r="L245" s="156" t="s">
        <v>35</v>
      </c>
      <c r="M245" s="156" t="s">
        <v>36</v>
      </c>
      <c r="N245" s="156" t="s">
        <v>37</v>
      </c>
      <c r="O245" s="157" t="s">
        <v>38</v>
      </c>
    </row>
    <row r="246" spans="1:18" ht="13.5" x14ac:dyDescent="0.35">
      <c r="A246" s="21">
        <v>1</v>
      </c>
      <c r="B246" s="24" t="s">
        <v>26</v>
      </c>
      <c r="C246" s="141"/>
      <c r="D246" s="30"/>
      <c r="E246" s="13"/>
      <c r="F246" s="13"/>
      <c r="G246" s="14"/>
      <c r="H246" s="8"/>
      <c r="I246" s="9"/>
      <c r="J246" s="12"/>
      <c r="K246" s="31"/>
      <c r="L246" s="10"/>
      <c r="M246" s="10"/>
      <c r="N246" s="14"/>
      <c r="O246" s="11"/>
    </row>
    <row r="247" spans="1:18" ht="13.5" x14ac:dyDescent="0.35">
      <c r="A247" s="21"/>
      <c r="B247" s="24" t="s">
        <v>303</v>
      </c>
      <c r="C247" s="177"/>
      <c r="D247" s="178"/>
      <c r="E247" s="13"/>
      <c r="F247" s="13"/>
      <c r="G247" s="14"/>
      <c r="H247" s="8"/>
      <c r="I247" s="9"/>
      <c r="J247" s="12"/>
      <c r="K247" s="10"/>
      <c r="L247" s="10"/>
      <c r="M247" s="10"/>
      <c r="N247" s="28"/>
      <c r="O247" s="11"/>
    </row>
    <row r="248" spans="1:18" ht="13.5" x14ac:dyDescent="0.35">
      <c r="A248" s="21"/>
      <c r="B248" s="24" t="s">
        <v>304</v>
      </c>
      <c r="C248" s="177"/>
      <c r="D248" s="178"/>
      <c r="E248" s="13"/>
      <c r="F248" s="13"/>
      <c r="G248" s="14"/>
      <c r="H248" s="8"/>
      <c r="I248" s="9"/>
      <c r="J248" s="12"/>
      <c r="K248" s="10"/>
      <c r="L248" s="10"/>
      <c r="M248" s="10"/>
      <c r="N248" s="28"/>
      <c r="O248" s="11"/>
    </row>
    <row r="249" spans="1:18" ht="13.5" x14ac:dyDescent="0.35">
      <c r="A249" s="21"/>
      <c r="B249" s="25">
        <v>1</v>
      </c>
      <c r="C249" s="286" t="s">
        <v>190</v>
      </c>
      <c r="D249" s="249"/>
      <c r="E249" s="13"/>
      <c r="F249" s="13"/>
      <c r="G249" s="14"/>
      <c r="H249" s="8"/>
      <c r="I249" s="9"/>
      <c r="J249" s="12"/>
      <c r="K249" s="10"/>
      <c r="L249" s="10"/>
      <c r="M249" s="10"/>
      <c r="N249" s="28"/>
      <c r="O249" s="11"/>
    </row>
    <row r="250" spans="1:18" ht="13.5" x14ac:dyDescent="0.35">
      <c r="A250" s="21"/>
      <c r="B250" s="43"/>
      <c r="C250" s="287" t="s">
        <v>317</v>
      </c>
      <c r="D250" s="249"/>
      <c r="E250" s="13"/>
      <c r="F250" s="13"/>
      <c r="G250" s="14">
        <v>2320000</v>
      </c>
      <c r="H250" s="8"/>
      <c r="I250" s="9"/>
      <c r="J250" s="12">
        <f>G250/G266*100</f>
        <v>15.466666666666667</v>
      </c>
      <c r="K250" s="10">
        <v>0</v>
      </c>
      <c r="L250" s="10">
        <f>ROUND(N250/G250*100,0)</f>
        <v>0</v>
      </c>
      <c r="M250" s="10">
        <f>J250*K250/100</f>
        <v>0</v>
      </c>
      <c r="N250" s="28">
        <v>0</v>
      </c>
      <c r="O250" s="11">
        <f>J250*L250/100</f>
        <v>0</v>
      </c>
      <c r="R250" s="179">
        <f>G250-N250</f>
        <v>2320000</v>
      </c>
    </row>
    <row r="251" spans="1:18" ht="13.5" x14ac:dyDescent="0.35">
      <c r="A251" s="21"/>
      <c r="B251" s="25">
        <v>2</v>
      </c>
      <c r="C251" s="286" t="s">
        <v>215</v>
      </c>
      <c r="D251" s="249"/>
      <c r="E251" s="13"/>
      <c r="F251" s="13"/>
      <c r="G251" s="14"/>
      <c r="H251" s="8"/>
      <c r="I251" s="9"/>
      <c r="J251" s="12"/>
      <c r="K251" s="10"/>
      <c r="L251" s="10"/>
      <c r="M251" s="10"/>
      <c r="N251" s="28"/>
      <c r="O251" s="11"/>
      <c r="R251" s="179">
        <f t="shared" ref="R251:R266" si="0">G251-N251</f>
        <v>0</v>
      </c>
    </row>
    <row r="252" spans="1:18" ht="13.5" x14ac:dyDescent="0.35">
      <c r="A252" s="21"/>
      <c r="B252" s="25"/>
      <c r="C252" s="287" t="s">
        <v>318</v>
      </c>
      <c r="D252" s="249"/>
      <c r="E252" s="13"/>
      <c r="F252" s="13"/>
      <c r="G252" s="14">
        <v>890000</v>
      </c>
      <c r="H252" s="8"/>
      <c r="I252" s="9"/>
      <c r="J252" s="12">
        <f>G252/G266*100</f>
        <v>5.9333333333333336</v>
      </c>
      <c r="K252" s="10">
        <v>0</v>
      </c>
      <c r="L252" s="10">
        <f>ROUND(N252/G252*100,0)</f>
        <v>0</v>
      </c>
      <c r="M252" s="10">
        <f>J252*K252/100</f>
        <v>0</v>
      </c>
      <c r="N252" s="28">
        <v>0</v>
      </c>
      <c r="O252" s="11">
        <f>J252*L252/100</f>
        <v>0</v>
      </c>
      <c r="R252" s="179">
        <f t="shared" si="0"/>
        <v>890000</v>
      </c>
    </row>
    <row r="253" spans="1:18" ht="13.5" x14ac:dyDescent="0.35">
      <c r="A253" s="21"/>
      <c r="B253" s="25">
        <v>3</v>
      </c>
      <c r="C253" s="2" t="s">
        <v>85</v>
      </c>
      <c r="D253" s="132"/>
      <c r="E253" s="13"/>
      <c r="F253" s="13"/>
      <c r="G253" s="14"/>
      <c r="H253" s="8"/>
      <c r="I253" s="9"/>
      <c r="J253" s="12"/>
      <c r="K253" s="10"/>
      <c r="L253" s="10"/>
      <c r="M253" s="10"/>
      <c r="N253" s="28"/>
      <c r="O253" s="11"/>
      <c r="R253" s="179">
        <f t="shared" si="0"/>
        <v>0</v>
      </c>
    </row>
    <row r="254" spans="1:18" ht="13.5" x14ac:dyDescent="0.35">
      <c r="A254" s="21"/>
      <c r="B254" s="25"/>
      <c r="C254" s="288" t="s">
        <v>306</v>
      </c>
      <c r="D254" s="289"/>
      <c r="E254" s="13"/>
      <c r="F254" s="13"/>
      <c r="G254" s="14">
        <v>1770000</v>
      </c>
      <c r="H254" s="8"/>
      <c r="I254" s="9"/>
      <c r="J254" s="12">
        <f>G254/G266*100</f>
        <v>11.799999999999999</v>
      </c>
      <c r="K254" s="10">
        <v>0</v>
      </c>
      <c r="L254" s="10">
        <f>ROUND(N254/G254*100,0)</f>
        <v>0</v>
      </c>
      <c r="M254" s="10">
        <f>J254*K254/100</f>
        <v>0</v>
      </c>
      <c r="N254" s="28">
        <v>0</v>
      </c>
      <c r="O254" s="11">
        <f>J254*L254/100</f>
        <v>0</v>
      </c>
      <c r="R254" s="179">
        <f t="shared" si="0"/>
        <v>1770000</v>
      </c>
    </row>
    <row r="255" spans="1:18" ht="13.5" x14ac:dyDescent="0.35">
      <c r="A255" s="21" t="s">
        <v>326</v>
      </c>
      <c r="B255" s="24" t="s">
        <v>92</v>
      </c>
      <c r="C255" s="182"/>
      <c r="D255" s="142"/>
      <c r="E255" s="13"/>
      <c r="F255" s="13"/>
      <c r="G255" s="14"/>
      <c r="H255" s="8"/>
      <c r="I255" s="9"/>
      <c r="J255" s="12"/>
      <c r="K255" s="10"/>
      <c r="L255" s="10"/>
      <c r="M255" s="10"/>
      <c r="N255" s="28"/>
      <c r="O255" s="11"/>
      <c r="R255" s="179">
        <f t="shared" si="0"/>
        <v>0</v>
      </c>
    </row>
    <row r="256" spans="1:18" ht="13.5" x14ac:dyDescent="0.35">
      <c r="A256" s="21"/>
      <c r="B256" s="24" t="s">
        <v>70</v>
      </c>
      <c r="C256" s="180"/>
      <c r="D256" s="178"/>
      <c r="E256" s="13"/>
      <c r="F256" s="13"/>
      <c r="G256" s="14"/>
      <c r="H256" s="8"/>
      <c r="I256" s="9"/>
      <c r="J256" s="12"/>
      <c r="K256" s="10"/>
      <c r="L256" s="10"/>
      <c r="M256" s="10"/>
      <c r="N256" s="28"/>
      <c r="O256" s="11"/>
      <c r="R256" s="179">
        <f t="shared" si="0"/>
        <v>0</v>
      </c>
    </row>
    <row r="257" spans="1:18" ht="26.25" customHeight="1" x14ac:dyDescent="0.35">
      <c r="A257" s="21"/>
      <c r="B257" s="25">
        <v>1</v>
      </c>
      <c r="C257" s="290" t="s">
        <v>327</v>
      </c>
      <c r="D257" s="291"/>
      <c r="E257" s="13"/>
      <c r="F257" s="13"/>
      <c r="G257" s="14"/>
      <c r="H257" s="8"/>
      <c r="I257" s="9"/>
      <c r="J257" s="12"/>
      <c r="K257" s="10"/>
      <c r="L257" s="10"/>
      <c r="M257" s="10"/>
      <c r="N257" s="28"/>
      <c r="O257" s="11"/>
      <c r="R257" s="179">
        <f t="shared" si="0"/>
        <v>0</v>
      </c>
    </row>
    <row r="258" spans="1:18" ht="17.25" customHeight="1" x14ac:dyDescent="0.35">
      <c r="A258" s="21"/>
      <c r="B258" s="42"/>
      <c r="C258" s="288" t="s">
        <v>328</v>
      </c>
      <c r="D258" s="289"/>
      <c r="E258" s="13"/>
      <c r="F258" s="13"/>
      <c r="G258" s="14">
        <v>5600000</v>
      </c>
      <c r="H258" s="8"/>
      <c r="I258" s="9"/>
      <c r="J258" s="12">
        <f>G258/G266*100</f>
        <v>37.333333333333336</v>
      </c>
      <c r="K258" s="10">
        <v>0</v>
      </c>
      <c r="L258" s="10">
        <f>ROUND(N258/G258*100,0)</f>
        <v>0</v>
      </c>
      <c r="M258" s="10">
        <f>J258*K258/100</f>
        <v>0</v>
      </c>
      <c r="N258" s="28">
        <v>0</v>
      </c>
      <c r="O258" s="11">
        <f>J258*L258/100</f>
        <v>0</v>
      </c>
      <c r="R258" s="179">
        <f t="shared" si="0"/>
        <v>5600000</v>
      </c>
    </row>
    <row r="259" spans="1:18" ht="13.5" customHeight="1" x14ac:dyDescent="0.35">
      <c r="A259" s="21"/>
      <c r="B259" s="25">
        <v>2</v>
      </c>
      <c r="C259" s="170" t="s">
        <v>310</v>
      </c>
      <c r="D259" s="171"/>
      <c r="E259" s="13"/>
      <c r="F259" s="13"/>
      <c r="G259" s="14"/>
      <c r="H259" s="8"/>
      <c r="I259" s="9"/>
      <c r="J259" s="12"/>
      <c r="K259" s="10"/>
      <c r="L259" s="10"/>
      <c r="M259" s="10"/>
      <c r="N259" s="28"/>
      <c r="O259" s="11"/>
      <c r="R259" s="179"/>
    </row>
    <row r="260" spans="1:18" ht="15" customHeight="1" x14ac:dyDescent="0.35">
      <c r="A260" s="21"/>
      <c r="B260" s="25"/>
      <c r="C260" s="170" t="s">
        <v>311</v>
      </c>
      <c r="D260" s="132"/>
      <c r="E260" s="13"/>
      <c r="F260" s="13"/>
      <c r="G260" s="14">
        <v>1500000</v>
      </c>
      <c r="H260" s="8"/>
      <c r="I260" s="9"/>
      <c r="J260" s="12">
        <f>G260/G266*100</f>
        <v>10</v>
      </c>
      <c r="K260" s="10">
        <v>0</v>
      </c>
      <c r="L260" s="10">
        <f>ROUND(N260/G260*100,0)</f>
        <v>0</v>
      </c>
      <c r="M260" s="10">
        <f>J260*K260/100</f>
        <v>0</v>
      </c>
      <c r="N260" s="28">
        <v>0</v>
      </c>
      <c r="O260" s="11">
        <f>J260*L260/100</f>
        <v>0</v>
      </c>
      <c r="R260" s="179"/>
    </row>
    <row r="261" spans="1:18" ht="27.75" customHeight="1" x14ac:dyDescent="0.35">
      <c r="A261" s="21"/>
      <c r="B261" s="25">
        <v>3</v>
      </c>
      <c r="C261" s="290" t="s">
        <v>286</v>
      </c>
      <c r="D261" s="291"/>
      <c r="E261" s="13"/>
      <c r="F261" s="13"/>
      <c r="G261" s="14"/>
      <c r="H261" s="8"/>
      <c r="I261" s="9"/>
      <c r="J261" s="12"/>
      <c r="K261" s="10"/>
      <c r="L261" s="10"/>
      <c r="M261" s="10"/>
      <c r="N261" s="28"/>
      <c r="O261" s="11"/>
      <c r="R261" s="179"/>
    </row>
    <row r="262" spans="1:18" ht="15" customHeight="1" x14ac:dyDescent="0.35">
      <c r="A262" s="21"/>
      <c r="B262" s="25"/>
      <c r="C262" s="170" t="s">
        <v>312</v>
      </c>
      <c r="D262" s="132"/>
      <c r="E262" s="13"/>
      <c r="F262" s="13"/>
      <c r="G262" s="14">
        <v>1900000</v>
      </c>
      <c r="H262" s="8"/>
      <c r="I262" s="9"/>
      <c r="J262" s="12">
        <f>G262/G266*100</f>
        <v>12.666666666666668</v>
      </c>
      <c r="K262" s="10">
        <v>0</v>
      </c>
      <c r="L262" s="10">
        <f>ROUND(N262/G262*100,0)</f>
        <v>0</v>
      </c>
      <c r="M262" s="10">
        <f>J262*K262/100</f>
        <v>0</v>
      </c>
      <c r="N262" s="28">
        <v>0</v>
      </c>
      <c r="O262" s="11">
        <f>J262*L262/100</f>
        <v>0</v>
      </c>
      <c r="R262" s="179"/>
    </row>
    <row r="263" spans="1:18" ht="15" customHeight="1" x14ac:dyDescent="0.35">
      <c r="A263" s="21"/>
      <c r="B263" s="25">
        <v>4</v>
      </c>
      <c r="C263" s="170" t="s">
        <v>158</v>
      </c>
      <c r="D263" s="132"/>
      <c r="E263" s="13"/>
      <c r="F263" s="13"/>
      <c r="G263" s="14"/>
      <c r="H263" s="8"/>
      <c r="I263" s="9"/>
      <c r="J263" s="12"/>
      <c r="K263" s="10"/>
      <c r="L263" s="10"/>
      <c r="M263" s="10"/>
      <c r="N263" s="28"/>
      <c r="O263" s="11"/>
      <c r="R263" s="179"/>
    </row>
    <row r="264" spans="1:18" ht="15" customHeight="1" x14ac:dyDescent="0.35">
      <c r="A264" s="21"/>
      <c r="B264" s="25"/>
      <c r="C264" s="170" t="s">
        <v>313</v>
      </c>
      <c r="D264" s="132"/>
      <c r="E264" s="13"/>
      <c r="F264" s="13"/>
      <c r="G264" s="14">
        <v>1020000</v>
      </c>
      <c r="H264" s="8"/>
      <c r="I264" s="9"/>
      <c r="J264" s="12">
        <f>G264/G266*100</f>
        <v>6.8000000000000007</v>
      </c>
      <c r="K264" s="10">
        <v>0</v>
      </c>
      <c r="L264" s="10">
        <f>ROUND(N264/G264*100,0)</f>
        <v>0</v>
      </c>
      <c r="M264" s="10">
        <f>J264*K264/100</f>
        <v>0</v>
      </c>
      <c r="N264" s="28">
        <v>0</v>
      </c>
      <c r="O264" s="11">
        <f>J264*L264/100</f>
        <v>0</v>
      </c>
      <c r="R264" s="179"/>
    </row>
    <row r="265" spans="1:18" ht="13.5" x14ac:dyDescent="0.35">
      <c r="A265" s="21"/>
      <c r="B265" s="25"/>
      <c r="C265" s="2"/>
      <c r="D265" s="171"/>
      <c r="E265" s="13"/>
      <c r="F265" s="13"/>
      <c r="G265" s="14"/>
      <c r="H265" s="8"/>
      <c r="I265" s="9"/>
      <c r="J265" s="12"/>
      <c r="K265" s="10"/>
      <c r="L265" s="10"/>
      <c r="M265" s="10"/>
      <c r="N265" s="28"/>
      <c r="O265" s="11"/>
      <c r="R265" s="179">
        <f t="shared" si="0"/>
        <v>0</v>
      </c>
    </row>
    <row r="266" spans="1:18" ht="13.5" thickBot="1" x14ac:dyDescent="0.3">
      <c r="A266" s="245" t="s">
        <v>12</v>
      </c>
      <c r="B266" s="246"/>
      <c r="C266" s="246"/>
      <c r="D266" s="246"/>
      <c r="E266" s="246"/>
      <c r="F266" s="247"/>
      <c r="G266" s="32">
        <f>SUM(G247:G264)</f>
        <v>15000000</v>
      </c>
      <c r="H266" s="33" t="s">
        <v>19</v>
      </c>
      <c r="I266" s="34"/>
      <c r="J266" s="35">
        <f>SUM(J250:J264)</f>
        <v>100</v>
      </c>
      <c r="K266" s="36"/>
      <c r="L266" s="36"/>
      <c r="M266" s="37">
        <f>SUM(M247:M265)</f>
        <v>0</v>
      </c>
      <c r="N266" s="44">
        <f>SUM(N246:N265)</f>
        <v>0</v>
      </c>
      <c r="O266" s="38">
        <f>SUM(O246:O265)</f>
        <v>0</v>
      </c>
      <c r="R266" s="179">
        <f t="shared" si="0"/>
        <v>15000000</v>
      </c>
    </row>
    <row r="267" spans="1:18" ht="13.5" thickTop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1:18" ht="13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 spans="1:18" ht="13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73" t="s">
        <v>314</v>
      </c>
      <c r="M269" s="2"/>
      <c r="N269" s="2"/>
      <c r="O269" s="2"/>
    </row>
    <row r="270" spans="1:18" ht="13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 t="s">
        <v>25</v>
      </c>
      <c r="M270" s="2"/>
      <c r="N270" s="2"/>
      <c r="O270" s="2"/>
    </row>
    <row r="271" spans="1:18" ht="13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 spans="1:18" ht="13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 spans="1:15" ht="13.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6" t="s">
        <v>151</v>
      </c>
      <c r="M273" s="2"/>
      <c r="N273" s="2"/>
      <c r="O273" s="2"/>
    </row>
    <row r="279" spans="1:15" ht="13" x14ac:dyDescent="0.3">
      <c r="A279" s="23" t="s">
        <v>0</v>
      </c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 x14ac:dyDescent="0.25">
      <c r="A280" s="1" t="s">
        <v>1</v>
      </c>
      <c r="B280" s="150"/>
      <c r="C280" s="151"/>
      <c r="D280" s="152"/>
    </row>
    <row r="281" spans="1:15" ht="17" x14ac:dyDescent="0.5">
      <c r="A281" s="279" t="s">
        <v>2</v>
      </c>
      <c r="B281" s="279"/>
      <c r="C281" s="279"/>
      <c r="D281" s="279"/>
      <c r="E281" s="279"/>
      <c r="F281" s="279"/>
      <c r="G281" s="279"/>
      <c r="H281" s="279"/>
      <c r="I281" s="279"/>
      <c r="J281" s="279"/>
      <c r="K281" s="279"/>
      <c r="L281" s="279"/>
      <c r="M281" s="279"/>
      <c r="N281" s="279"/>
      <c r="O281" s="279"/>
    </row>
    <row r="282" spans="1:15" ht="17" x14ac:dyDescent="0.5">
      <c r="A282" s="279" t="s">
        <v>46</v>
      </c>
      <c r="B282" s="279"/>
      <c r="C282" s="279"/>
      <c r="D282" s="279"/>
      <c r="E282" s="279"/>
      <c r="F282" s="279"/>
      <c r="G282" s="279"/>
      <c r="H282" s="279"/>
      <c r="I282" s="279"/>
      <c r="J282" s="279"/>
      <c r="K282" s="279"/>
      <c r="L282" s="279"/>
      <c r="M282" s="279"/>
      <c r="N282" s="279"/>
      <c r="O282" s="279"/>
    </row>
    <row r="283" spans="1:15" ht="17" x14ac:dyDescent="0.5">
      <c r="A283" s="279" t="s">
        <v>198</v>
      </c>
      <c r="B283" s="279"/>
      <c r="C283" s="279"/>
      <c r="D283" s="279"/>
      <c r="E283" s="279"/>
      <c r="F283" s="279"/>
      <c r="G283" s="279"/>
      <c r="H283" s="279"/>
      <c r="I283" s="279"/>
      <c r="J283" s="279"/>
      <c r="K283" s="279"/>
      <c r="L283" s="279"/>
      <c r="M283" s="279"/>
      <c r="N283" s="279"/>
      <c r="O283" s="279"/>
    </row>
    <row r="284" spans="1:15" ht="14" x14ac:dyDescent="0.3">
      <c r="A284" s="3" t="s">
        <v>60</v>
      </c>
      <c r="B284" s="3"/>
      <c r="C284" s="3"/>
      <c r="D284" s="3" t="s">
        <v>68</v>
      </c>
      <c r="E284" s="2"/>
      <c r="F284" s="153"/>
      <c r="G284" s="153"/>
      <c r="H284" s="153"/>
      <c r="I284" s="153"/>
      <c r="J284" s="153"/>
      <c r="K284" s="153"/>
      <c r="L284" s="153"/>
      <c r="M284" s="2"/>
      <c r="N284" s="2"/>
      <c r="O284" s="2"/>
    </row>
    <row r="285" spans="1:15" ht="14" x14ac:dyDescent="0.3">
      <c r="A285" s="3" t="s">
        <v>87</v>
      </c>
      <c r="B285" s="3"/>
      <c r="C285" s="3"/>
      <c r="D285" s="3" t="s">
        <v>300</v>
      </c>
      <c r="E285" s="2"/>
      <c r="F285" s="154"/>
      <c r="G285" s="154"/>
      <c r="H285" s="154"/>
      <c r="I285" s="154"/>
      <c r="J285" s="154"/>
      <c r="L285" s="3"/>
      <c r="M285" s="3"/>
      <c r="N285" s="3"/>
      <c r="O285" s="3"/>
    </row>
    <row r="286" spans="1:15" ht="14" x14ac:dyDescent="0.3">
      <c r="A286" s="3"/>
      <c r="B286" s="3"/>
      <c r="C286" s="3"/>
      <c r="D286" s="3" t="s">
        <v>301</v>
      </c>
      <c r="E286" s="2"/>
      <c r="F286" s="154"/>
      <c r="G286" s="154"/>
      <c r="H286" s="154"/>
      <c r="I286" s="154"/>
      <c r="J286" s="154"/>
      <c r="L286" s="3"/>
      <c r="M286" s="3"/>
      <c r="N286" s="3"/>
      <c r="O286" s="3"/>
    </row>
    <row r="287" spans="1:15" ht="14" thickBot="1" x14ac:dyDescent="0.4">
      <c r="A287" s="3" t="s">
        <v>61</v>
      </c>
      <c r="B287" s="3"/>
      <c r="C287" s="3"/>
      <c r="D287" s="3" t="s">
        <v>24</v>
      </c>
      <c r="E287" s="2"/>
      <c r="F287" s="2"/>
      <c r="G287" s="2"/>
      <c r="H287" s="2"/>
      <c r="I287" s="2"/>
      <c r="J287" s="2"/>
      <c r="K287" s="2"/>
      <c r="L287" s="253" t="s">
        <v>302</v>
      </c>
      <c r="M287" s="253"/>
      <c r="N287" s="253"/>
      <c r="O287" s="253"/>
    </row>
    <row r="288" spans="1:15" ht="13.5" thickTop="1" x14ac:dyDescent="0.3">
      <c r="A288" s="254" t="s">
        <v>3</v>
      </c>
      <c r="B288" s="257" t="s">
        <v>4</v>
      </c>
      <c r="C288" s="258"/>
      <c r="D288" s="259"/>
      <c r="E288" s="266" t="s">
        <v>5</v>
      </c>
      <c r="F288" s="267"/>
      <c r="G288" s="268" t="s">
        <v>62</v>
      </c>
      <c r="H288" s="268" t="s">
        <v>63</v>
      </c>
      <c r="I288" s="268" t="s">
        <v>6</v>
      </c>
      <c r="J288" s="268" t="s">
        <v>64</v>
      </c>
      <c r="K288" s="272" t="s">
        <v>48</v>
      </c>
      <c r="L288" s="273"/>
      <c r="M288" s="266" t="s">
        <v>65</v>
      </c>
      <c r="N288" s="274"/>
      <c r="O288" s="275"/>
    </row>
    <row r="289" spans="1:18" ht="13" x14ac:dyDescent="0.3">
      <c r="A289" s="255"/>
      <c r="B289" s="260"/>
      <c r="C289" s="282"/>
      <c r="D289" s="262"/>
      <c r="E289" s="276" t="s">
        <v>7</v>
      </c>
      <c r="F289" s="276" t="s">
        <v>8</v>
      </c>
      <c r="G289" s="269"/>
      <c r="H289" s="269"/>
      <c r="I289" s="269"/>
      <c r="J289" s="269"/>
      <c r="K289" s="276" t="s">
        <v>47</v>
      </c>
      <c r="L289" s="276" t="s">
        <v>9</v>
      </c>
      <c r="M289" s="276" t="s">
        <v>66</v>
      </c>
      <c r="N289" s="277" t="s">
        <v>9</v>
      </c>
      <c r="O289" s="278"/>
    </row>
    <row r="290" spans="1:18" ht="13" x14ac:dyDescent="0.3">
      <c r="A290" s="256"/>
      <c r="B290" s="263"/>
      <c r="C290" s="264"/>
      <c r="D290" s="265"/>
      <c r="E290" s="270"/>
      <c r="F290" s="270"/>
      <c r="G290" s="270"/>
      <c r="H290" s="270"/>
      <c r="I290" s="270"/>
      <c r="J290" s="270"/>
      <c r="K290" s="270"/>
      <c r="L290" s="270"/>
      <c r="M290" s="270"/>
      <c r="N290" s="4" t="s">
        <v>10</v>
      </c>
      <c r="O290" s="5" t="s">
        <v>11</v>
      </c>
    </row>
    <row r="291" spans="1:18" ht="13" x14ac:dyDescent="0.3">
      <c r="A291" s="155" t="s">
        <v>43</v>
      </c>
      <c r="B291" s="283" t="s">
        <v>44</v>
      </c>
      <c r="C291" s="284"/>
      <c r="D291" s="285"/>
      <c r="E291" s="156" t="s">
        <v>45</v>
      </c>
      <c r="F291" s="156" t="s">
        <v>39</v>
      </c>
      <c r="G291" s="156" t="s">
        <v>40</v>
      </c>
      <c r="H291" s="156" t="s">
        <v>33</v>
      </c>
      <c r="I291" s="156" t="s">
        <v>41</v>
      </c>
      <c r="J291" s="156" t="s">
        <v>42</v>
      </c>
      <c r="K291" s="156" t="s">
        <v>34</v>
      </c>
      <c r="L291" s="156" t="s">
        <v>35</v>
      </c>
      <c r="M291" s="156" t="s">
        <v>36</v>
      </c>
      <c r="N291" s="156" t="s">
        <v>37</v>
      </c>
      <c r="O291" s="157" t="s">
        <v>38</v>
      </c>
    </row>
    <row r="292" spans="1:18" ht="13.5" x14ac:dyDescent="0.35">
      <c r="A292" s="158">
        <v>1</v>
      </c>
      <c r="B292" s="24" t="s">
        <v>26</v>
      </c>
      <c r="C292" s="159"/>
      <c r="D292" s="160"/>
      <c r="E292" s="161"/>
      <c r="F292" s="161"/>
      <c r="G292" s="161"/>
      <c r="H292" s="161"/>
      <c r="I292" s="161"/>
      <c r="J292" s="161"/>
      <c r="K292" s="161"/>
      <c r="L292" s="161"/>
      <c r="M292" s="161"/>
      <c r="N292" s="161"/>
      <c r="O292" s="162"/>
    </row>
    <row r="293" spans="1:18" ht="13.5" x14ac:dyDescent="0.35">
      <c r="A293" s="158"/>
      <c r="B293" s="24" t="s">
        <v>303</v>
      </c>
      <c r="C293" s="159"/>
      <c r="D293" s="160"/>
      <c r="E293" s="161"/>
      <c r="F293" s="161"/>
      <c r="G293" s="161"/>
      <c r="H293" s="161"/>
      <c r="I293" s="161"/>
      <c r="J293" s="161"/>
      <c r="K293" s="161"/>
      <c r="L293" s="161"/>
      <c r="M293" s="161"/>
      <c r="N293" s="161"/>
      <c r="O293" s="162"/>
    </row>
    <row r="294" spans="1:18" s="63" customFormat="1" ht="13.5" x14ac:dyDescent="0.35">
      <c r="A294" s="21"/>
      <c r="B294" s="24" t="s">
        <v>304</v>
      </c>
      <c r="C294" s="141"/>
      <c r="D294" s="30"/>
      <c r="E294" s="13"/>
      <c r="F294" s="13"/>
      <c r="G294" s="14"/>
      <c r="H294" s="8"/>
      <c r="I294" s="9"/>
      <c r="J294" s="12"/>
      <c r="K294" s="31"/>
      <c r="L294" s="10"/>
      <c r="M294" s="10"/>
      <c r="N294" s="14"/>
      <c r="O294" s="11"/>
    </row>
    <row r="295" spans="1:18" s="63" customFormat="1" ht="13.5" customHeight="1" x14ac:dyDescent="0.35">
      <c r="A295" s="21"/>
      <c r="B295" s="25">
        <v>1</v>
      </c>
      <c r="C295" s="286" t="s">
        <v>190</v>
      </c>
      <c r="D295" s="249"/>
      <c r="E295" s="13"/>
      <c r="F295" s="13"/>
      <c r="G295" s="14"/>
      <c r="H295" s="8"/>
      <c r="I295" s="9"/>
      <c r="J295" s="12"/>
      <c r="K295" s="10"/>
      <c r="L295" s="10"/>
      <c r="M295" s="10"/>
      <c r="N295" s="28"/>
      <c r="O295" s="11"/>
      <c r="R295" s="64">
        <f>G295-N295</f>
        <v>0</v>
      </c>
    </row>
    <row r="296" spans="1:18" s="63" customFormat="1" ht="13.5" customHeight="1" x14ac:dyDescent="0.35">
      <c r="A296" s="21"/>
      <c r="B296" s="25"/>
      <c r="C296" s="287" t="s">
        <v>218</v>
      </c>
      <c r="D296" s="280"/>
      <c r="E296" s="13"/>
      <c r="F296" s="13"/>
      <c r="G296" s="14">
        <v>1959000</v>
      </c>
      <c r="H296" s="8"/>
      <c r="I296" s="9"/>
      <c r="J296" s="12">
        <f>G296/G312*100</f>
        <v>13.059999999999999</v>
      </c>
      <c r="K296" s="10">
        <v>0</v>
      </c>
      <c r="L296" s="10">
        <f>ROUND(N296/G296*100,0)</f>
        <v>0</v>
      </c>
      <c r="M296" s="10">
        <f>J296*K296/100</f>
        <v>0</v>
      </c>
      <c r="N296" s="28">
        <v>0</v>
      </c>
      <c r="O296" s="11">
        <f>J296*L296/100</f>
        <v>0</v>
      </c>
      <c r="R296" s="64"/>
    </row>
    <row r="297" spans="1:18" s="63" customFormat="1" ht="13.5" customHeight="1" x14ac:dyDescent="0.35">
      <c r="A297" s="21"/>
      <c r="B297" s="25">
        <v>2</v>
      </c>
      <c r="C297" s="2" t="s">
        <v>190</v>
      </c>
      <c r="D297" s="132"/>
      <c r="E297" s="13"/>
      <c r="F297" s="13"/>
      <c r="G297" s="14"/>
      <c r="H297" s="8"/>
      <c r="I297" s="9"/>
      <c r="J297" s="10"/>
      <c r="K297" s="10"/>
      <c r="L297" s="10"/>
      <c r="M297" s="10"/>
      <c r="N297" s="28"/>
      <c r="O297" s="11"/>
      <c r="R297" s="64">
        <f t="shared" ref="R297:R312" si="1">G297-N297</f>
        <v>0</v>
      </c>
    </row>
    <row r="298" spans="1:18" s="66" customFormat="1" ht="13.5" customHeight="1" x14ac:dyDescent="0.35">
      <c r="A298" s="163"/>
      <c r="B298" s="42"/>
      <c r="C298" s="288" t="s">
        <v>305</v>
      </c>
      <c r="D298" s="289"/>
      <c r="E298" s="164"/>
      <c r="F298" s="164"/>
      <c r="G298" s="14">
        <v>1101000</v>
      </c>
      <c r="H298" s="165"/>
      <c r="I298" s="165"/>
      <c r="J298" s="166">
        <f>G298/G312*100</f>
        <v>7.3400000000000007</v>
      </c>
      <c r="K298" s="10">
        <v>0</v>
      </c>
      <c r="L298" s="10">
        <f t="shared" ref="L298" si="2">ROUND(N298/G298*100,0)</f>
        <v>0</v>
      </c>
      <c r="M298" s="10">
        <f>J298*K298/100</f>
        <v>0</v>
      </c>
      <c r="N298" s="28">
        <v>0</v>
      </c>
      <c r="O298" s="11">
        <f t="shared" ref="O298" si="3">J298*L298/100</f>
        <v>0</v>
      </c>
      <c r="R298" s="64">
        <f t="shared" si="1"/>
        <v>1101000</v>
      </c>
    </row>
    <row r="299" spans="1:18" s="63" customFormat="1" ht="13.5" x14ac:dyDescent="0.35">
      <c r="A299" s="21"/>
      <c r="B299" s="25">
        <v>3</v>
      </c>
      <c r="C299" s="2" t="s">
        <v>85</v>
      </c>
      <c r="D299" s="132"/>
      <c r="E299" s="13"/>
      <c r="F299" s="13"/>
      <c r="G299" s="14"/>
      <c r="H299" s="8"/>
      <c r="I299" s="9"/>
      <c r="J299" s="10"/>
      <c r="K299" s="10"/>
      <c r="L299" s="10"/>
      <c r="M299" s="10"/>
      <c r="N299" s="28"/>
      <c r="O299" s="11"/>
      <c r="R299" s="64">
        <f t="shared" si="1"/>
        <v>0</v>
      </c>
    </row>
    <row r="300" spans="1:18" s="63" customFormat="1" ht="13.5" x14ac:dyDescent="0.35">
      <c r="A300" s="21"/>
      <c r="B300" s="25"/>
      <c r="C300" s="288" t="s">
        <v>306</v>
      </c>
      <c r="D300" s="289"/>
      <c r="E300" s="13"/>
      <c r="F300" s="13"/>
      <c r="G300" s="14">
        <v>1770000</v>
      </c>
      <c r="H300" s="8"/>
      <c r="I300" s="9"/>
      <c r="J300" s="10">
        <f>G300/G312*100</f>
        <v>11.799999999999999</v>
      </c>
      <c r="K300" s="10">
        <v>0</v>
      </c>
      <c r="L300" s="10">
        <f t="shared" ref="L300" si="4">ROUND(N300/G300*100,0)</f>
        <v>0</v>
      </c>
      <c r="M300" s="10">
        <f t="shared" ref="M300" si="5">J300*K300/100</f>
        <v>0</v>
      </c>
      <c r="N300" s="28">
        <v>0</v>
      </c>
      <c r="O300" s="11">
        <f t="shared" ref="O300" si="6">J300*L300/100</f>
        <v>0</v>
      </c>
      <c r="R300" s="64"/>
    </row>
    <row r="301" spans="1:18" s="63" customFormat="1" ht="13.5" x14ac:dyDescent="0.35">
      <c r="A301" s="21">
        <v>2</v>
      </c>
      <c r="B301" s="24" t="s">
        <v>307</v>
      </c>
      <c r="C301" s="167"/>
      <c r="D301" s="168"/>
      <c r="E301" s="13"/>
      <c r="F301" s="13"/>
      <c r="G301" s="14"/>
      <c r="H301" s="8"/>
      <c r="I301" s="9"/>
      <c r="J301" s="10"/>
      <c r="K301" s="10"/>
      <c r="L301" s="10"/>
      <c r="M301" s="10"/>
      <c r="N301" s="28"/>
      <c r="O301" s="11"/>
      <c r="R301" s="64"/>
    </row>
    <row r="302" spans="1:18" s="63" customFormat="1" ht="13.5" x14ac:dyDescent="0.35">
      <c r="A302" s="21"/>
      <c r="B302" s="24" t="s">
        <v>70</v>
      </c>
      <c r="C302" s="167"/>
      <c r="D302" s="168"/>
      <c r="E302" s="13"/>
      <c r="F302" s="13"/>
      <c r="G302" s="14"/>
      <c r="H302" s="8"/>
      <c r="I302" s="9"/>
      <c r="J302" s="10"/>
      <c r="K302" s="10"/>
      <c r="L302" s="10"/>
      <c r="M302" s="10"/>
      <c r="N302" s="28"/>
      <c r="O302" s="11"/>
      <c r="R302" s="64"/>
    </row>
    <row r="303" spans="1:18" s="63" customFormat="1" ht="13.5" x14ac:dyDescent="0.35">
      <c r="A303" s="21"/>
      <c r="B303" s="25">
        <v>1</v>
      </c>
      <c r="C303" s="2" t="s">
        <v>308</v>
      </c>
      <c r="D303" s="132"/>
      <c r="E303" s="13"/>
      <c r="F303" s="13"/>
      <c r="G303" s="14"/>
      <c r="H303" s="8"/>
      <c r="I303" s="9"/>
      <c r="J303" s="10"/>
      <c r="K303" s="10"/>
      <c r="L303" s="10"/>
      <c r="M303" s="10"/>
      <c r="N303" s="28"/>
      <c r="O303" s="11"/>
      <c r="R303" s="64">
        <f t="shared" si="1"/>
        <v>0</v>
      </c>
    </row>
    <row r="304" spans="1:18" s="63" customFormat="1" ht="26.25" customHeight="1" x14ac:dyDescent="0.35">
      <c r="A304" s="21"/>
      <c r="B304" s="42"/>
      <c r="C304" s="288" t="s">
        <v>309</v>
      </c>
      <c r="D304" s="289"/>
      <c r="E304" s="164"/>
      <c r="F304" s="164"/>
      <c r="G304" s="14">
        <v>5600000</v>
      </c>
      <c r="H304" s="165"/>
      <c r="I304" s="165"/>
      <c r="J304" s="166">
        <f>G304/G312*100</f>
        <v>37.333333333333336</v>
      </c>
      <c r="K304" s="10">
        <v>0</v>
      </c>
      <c r="L304" s="10">
        <f>ROUND(N304/G304*100,0)</f>
        <v>0</v>
      </c>
      <c r="M304" s="10">
        <f>J304*K304/100</f>
        <v>0</v>
      </c>
      <c r="N304" s="28">
        <v>0</v>
      </c>
      <c r="O304" s="169">
        <f>J304*L304/100</f>
        <v>0</v>
      </c>
      <c r="R304" s="64">
        <f t="shared" si="1"/>
        <v>5600000</v>
      </c>
    </row>
    <row r="305" spans="1:18" s="63" customFormat="1" ht="13.5" customHeight="1" x14ac:dyDescent="0.35">
      <c r="A305" s="21"/>
      <c r="B305" s="25">
        <v>2</v>
      </c>
      <c r="C305" s="170" t="s">
        <v>310</v>
      </c>
      <c r="D305" s="171"/>
      <c r="E305" s="13"/>
      <c r="F305" s="13"/>
      <c r="G305" s="14"/>
      <c r="H305" s="8"/>
      <c r="I305" s="9"/>
      <c r="J305" s="12"/>
      <c r="K305" s="10"/>
      <c r="L305" s="10"/>
      <c r="M305" s="10"/>
      <c r="N305" s="28"/>
      <c r="O305" s="11"/>
      <c r="R305" s="64">
        <f t="shared" si="1"/>
        <v>0</v>
      </c>
    </row>
    <row r="306" spans="1:18" s="63" customFormat="1" ht="13.5" x14ac:dyDescent="0.35">
      <c r="A306" s="21"/>
      <c r="B306" s="25"/>
      <c r="C306" s="170" t="s">
        <v>311</v>
      </c>
      <c r="D306" s="132"/>
      <c r="E306" s="13"/>
      <c r="F306" s="13"/>
      <c r="G306" s="14">
        <v>1500000</v>
      </c>
      <c r="H306" s="8"/>
      <c r="I306" s="9"/>
      <c r="J306" s="12">
        <f>G306/G312*100</f>
        <v>10</v>
      </c>
      <c r="K306" s="10">
        <v>0</v>
      </c>
      <c r="L306" s="10">
        <f>ROUND(N306/G306*100,0)</f>
        <v>0</v>
      </c>
      <c r="M306" s="10">
        <f t="shared" ref="M306" si="7">J306*K306/100</f>
        <v>0</v>
      </c>
      <c r="N306" s="28">
        <v>0</v>
      </c>
      <c r="O306" s="11">
        <f t="shared" ref="O306" si="8">J306*L306/100</f>
        <v>0</v>
      </c>
      <c r="R306" s="64">
        <f t="shared" si="1"/>
        <v>1500000</v>
      </c>
    </row>
    <row r="307" spans="1:18" s="63" customFormat="1" ht="28.5" customHeight="1" x14ac:dyDescent="0.35">
      <c r="A307" s="21"/>
      <c r="B307" s="25">
        <v>3</v>
      </c>
      <c r="C307" s="290" t="s">
        <v>286</v>
      </c>
      <c r="D307" s="291"/>
      <c r="E307" s="13"/>
      <c r="F307" s="13"/>
      <c r="G307" s="14"/>
      <c r="H307" s="8"/>
      <c r="I307" s="9"/>
      <c r="J307" s="12"/>
      <c r="K307" s="10"/>
      <c r="L307" s="10"/>
      <c r="M307" s="10"/>
      <c r="N307" s="28"/>
      <c r="O307" s="11"/>
      <c r="R307" s="64"/>
    </row>
    <row r="308" spans="1:18" s="63" customFormat="1" ht="13.5" x14ac:dyDescent="0.35">
      <c r="A308" s="21"/>
      <c r="B308" s="25"/>
      <c r="C308" s="170" t="s">
        <v>312</v>
      </c>
      <c r="D308" s="132"/>
      <c r="E308" s="13"/>
      <c r="F308" s="13"/>
      <c r="G308" s="14">
        <v>1900000</v>
      </c>
      <c r="H308" s="8"/>
      <c r="I308" s="9"/>
      <c r="J308" s="12">
        <f>G308/G312*100</f>
        <v>12.666666666666668</v>
      </c>
      <c r="K308" s="10">
        <v>0</v>
      </c>
      <c r="L308" s="10">
        <f>ROUND(N308/G308*100,0)</f>
        <v>0</v>
      </c>
      <c r="M308" s="10">
        <f t="shared" ref="M308" si="9">J308*K308/100</f>
        <v>0</v>
      </c>
      <c r="N308" s="28">
        <v>0</v>
      </c>
      <c r="O308" s="11">
        <f t="shared" ref="O308" si="10">J308*L308/100</f>
        <v>0</v>
      </c>
      <c r="R308" s="64"/>
    </row>
    <row r="309" spans="1:18" s="63" customFormat="1" ht="13.5" x14ac:dyDescent="0.35">
      <c r="A309" s="21"/>
      <c r="B309" s="25">
        <v>4</v>
      </c>
      <c r="C309" s="170" t="s">
        <v>158</v>
      </c>
      <c r="D309" s="132"/>
      <c r="E309" s="13"/>
      <c r="F309" s="13"/>
      <c r="G309" s="14"/>
      <c r="H309" s="8"/>
      <c r="I309" s="9"/>
      <c r="J309" s="12"/>
      <c r="K309" s="10"/>
      <c r="L309" s="10"/>
      <c r="M309" s="10"/>
      <c r="N309" s="28"/>
      <c r="O309" s="11"/>
      <c r="R309" s="64"/>
    </row>
    <row r="310" spans="1:18" s="63" customFormat="1" ht="13.5" x14ac:dyDescent="0.35">
      <c r="A310" s="21"/>
      <c r="B310" s="25"/>
      <c r="C310" s="170" t="s">
        <v>313</v>
      </c>
      <c r="D310" s="132"/>
      <c r="E310" s="13"/>
      <c r="F310" s="13"/>
      <c r="G310" s="14">
        <v>1170000</v>
      </c>
      <c r="H310" s="8"/>
      <c r="I310" s="9"/>
      <c r="J310" s="12">
        <f>G310/G312*100</f>
        <v>7.8</v>
      </c>
      <c r="K310" s="10">
        <v>0</v>
      </c>
      <c r="L310" s="10">
        <f>ROUND(N310/G310*100,0)</f>
        <v>0</v>
      </c>
      <c r="M310" s="10">
        <f t="shared" ref="M310" si="11">J310*K310/100</f>
        <v>0</v>
      </c>
      <c r="N310" s="28">
        <v>0</v>
      </c>
      <c r="O310" s="11">
        <f t="shared" ref="O310" si="12">J310*L310/100</f>
        <v>0</v>
      </c>
      <c r="R310" s="64"/>
    </row>
    <row r="311" spans="1:18" s="63" customFormat="1" ht="13.5" x14ac:dyDescent="0.35">
      <c r="A311" s="21"/>
      <c r="B311" s="25"/>
      <c r="C311" s="2"/>
      <c r="D311" s="171"/>
      <c r="E311" s="13"/>
      <c r="F311" s="13"/>
      <c r="G311" s="14"/>
      <c r="H311" s="8"/>
      <c r="I311" s="9"/>
      <c r="J311" s="12"/>
      <c r="K311" s="10"/>
      <c r="L311" s="10"/>
      <c r="M311" s="10"/>
      <c r="N311" s="28"/>
      <c r="O311" s="11"/>
      <c r="R311" s="64">
        <f t="shared" si="1"/>
        <v>0</v>
      </c>
    </row>
    <row r="312" spans="1:18" s="63" customFormat="1" ht="13.5" thickBot="1" x14ac:dyDescent="0.3">
      <c r="A312" s="245" t="s">
        <v>12</v>
      </c>
      <c r="B312" s="246"/>
      <c r="C312" s="246"/>
      <c r="D312" s="246"/>
      <c r="E312" s="246"/>
      <c r="F312" s="247"/>
      <c r="G312" s="32">
        <f>SUM(G295:G311)</f>
        <v>15000000</v>
      </c>
      <c r="H312" s="33" t="s">
        <v>19</v>
      </c>
      <c r="I312" s="34"/>
      <c r="J312" s="35">
        <f>SUM(J295:J311)</f>
        <v>100</v>
      </c>
      <c r="K312" s="36"/>
      <c r="L312" s="36"/>
      <c r="M312" s="37">
        <f>SUM(M295:M311)</f>
        <v>0</v>
      </c>
      <c r="N312" s="44">
        <f>SUM(N294:N311)</f>
        <v>0</v>
      </c>
      <c r="O312" s="38">
        <f>SUM(O294:O311)</f>
        <v>0</v>
      </c>
      <c r="R312" s="64">
        <f t="shared" si="1"/>
        <v>15000000</v>
      </c>
    </row>
    <row r="313" spans="1:18" ht="16" thickTop="1" x14ac:dyDescent="0.35">
      <c r="A313" s="172"/>
      <c r="B313" s="172"/>
      <c r="C313" s="172"/>
      <c r="D313" s="172"/>
      <c r="E313" s="172"/>
      <c r="F313" s="172"/>
      <c r="G313" s="172"/>
      <c r="H313" s="172"/>
      <c r="I313" s="172"/>
      <c r="J313" s="172"/>
      <c r="K313" s="172"/>
      <c r="L313" s="172"/>
      <c r="M313" s="172"/>
      <c r="N313" s="172"/>
      <c r="O313" s="172"/>
    </row>
    <row r="314" spans="1:18" ht="15.5" x14ac:dyDescent="0.35">
      <c r="A314" s="172"/>
      <c r="B314" s="172"/>
      <c r="C314" s="172"/>
      <c r="D314" s="172"/>
      <c r="E314" s="172"/>
      <c r="F314" s="172"/>
      <c r="G314" s="172"/>
      <c r="H314" s="172"/>
      <c r="I314" s="172"/>
      <c r="J314" s="172"/>
      <c r="K314" s="172"/>
      <c r="L314" s="173" t="s">
        <v>314</v>
      </c>
      <c r="M314" s="174"/>
      <c r="N314" s="174"/>
      <c r="O314" s="174"/>
    </row>
    <row r="315" spans="1:18" ht="15.5" x14ac:dyDescent="0.35">
      <c r="A315" s="172"/>
      <c r="B315" s="172"/>
      <c r="C315" s="172"/>
      <c r="D315" s="172"/>
      <c r="E315" s="172"/>
      <c r="F315" s="172"/>
      <c r="G315" s="172"/>
      <c r="H315" s="172"/>
      <c r="I315" s="172"/>
      <c r="J315" s="172"/>
      <c r="K315" s="172"/>
      <c r="L315" s="172" t="s">
        <v>25</v>
      </c>
      <c r="M315" s="174"/>
      <c r="N315" s="172"/>
      <c r="O315" s="172"/>
    </row>
    <row r="316" spans="1:18" ht="15.5" x14ac:dyDescent="0.35">
      <c r="A316" s="172"/>
      <c r="B316" s="172"/>
      <c r="C316" s="172"/>
      <c r="D316" s="172"/>
      <c r="E316" s="172"/>
      <c r="F316" s="172"/>
      <c r="G316" s="172"/>
      <c r="H316" s="172"/>
      <c r="I316" s="172"/>
      <c r="J316" s="172"/>
      <c r="K316" s="172"/>
      <c r="L316" s="172"/>
      <c r="M316" s="174"/>
      <c r="N316" s="172"/>
      <c r="O316" s="172"/>
    </row>
    <row r="317" spans="1:18" ht="15.5" x14ac:dyDescent="0.35">
      <c r="A317" s="172"/>
      <c r="B317" s="172"/>
      <c r="C317" s="172"/>
      <c r="D317" s="172"/>
      <c r="E317" s="172"/>
      <c r="F317" s="172"/>
      <c r="G317" s="172"/>
      <c r="H317" s="172"/>
      <c r="I317" s="172"/>
      <c r="J317" s="172"/>
      <c r="K317" s="172"/>
      <c r="L317" s="172"/>
      <c r="M317" s="174"/>
      <c r="N317" s="172"/>
      <c r="O317" s="172"/>
    </row>
    <row r="318" spans="1:18" ht="15.5" x14ac:dyDescent="0.35">
      <c r="A318" s="172"/>
      <c r="B318" s="172"/>
      <c r="C318" s="172"/>
      <c r="D318" s="172"/>
      <c r="E318" s="172"/>
      <c r="F318" s="172"/>
      <c r="G318" s="172"/>
      <c r="H318" s="172"/>
      <c r="I318" s="172"/>
      <c r="J318" s="172"/>
      <c r="K318" s="172"/>
      <c r="L318" s="175" t="s">
        <v>151</v>
      </c>
      <c r="M318" s="174"/>
      <c r="N318" s="172"/>
      <c r="O318" s="172"/>
    </row>
    <row r="319" spans="1:18" ht="15.5" x14ac:dyDescent="0.35">
      <c r="A319" s="172"/>
      <c r="B319" s="172"/>
      <c r="C319" s="172"/>
      <c r="D319" s="172"/>
      <c r="E319" s="172"/>
      <c r="F319" s="172"/>
      <c r="G319" s="172"/>
      <c r="H319" s="172"/>
      <c r="I319" s="172"/>
      <c r="J319" s="172"/>
      <c r="K319" s="172"/>
      <c r="L319" s="176" t="s">
        <v>315</v>
      </c>
      <c r="M319" s="174"/>
      <c r="N319" s="172"/>
      <c r="O319" s="172"/>
    </row>
    <row r="320" spans="1:18" ht="15.5" x14ac:dyDescent="0.35">
      <c r="A320" s="172"/>
      <c r="B320" s="172"/>
      <c r="C320" s="172"/>
      <c r="D320" s="172"/>
      <c r="E320" s="172"/>
      <c r="F320" s="172"/>
      <c r="G320" s="172"/>
      <c r="H320" s="172"/>
      <c r="I320" s="172"/>
      <c r="J320" s="172"/>
      <c r="K320" s="172"/>
      <c r="L320" s="172"/>
      <c r="M320" s="174"/>
      <c r="N320" s="172"/>
      <c r="O320" s="172"/>
    </row>
    <row r="321" spans="1:15" ht="15.5" x14ac:dyDescent="0.35">
      <c r="A321" s="172"/>
      <c r="B321" s="172"/>
      <c r="C321" s="172"/>
      <c r="D321" s="172"/>
      <c r="E321" s="172"/>
      <c r="F321" s="172"/>
      <c r="G321" s="172"/>
      <c r="H321" s="172"/>
      <c r="I321" s="172"/>
      <c r="J321" s="172"/>
      <c r="K321" s="172"/>
      <c r="L321" s="172"/>
      <c r="M321" s="174"/>
      <c r="N321" s="172"/>
      <c r="O321" s="172"/>
    </row>
    <row r="322" spans="1:15" ht="15.5" x14ac:dyDescent="0.35">
      <c r="A322" s="172"/>
      <c r="B322" s="172"/>
      <c r="C322" s="172"/>
      <c r="D322" s="172"/>
      <c r="E322" s="172"/>
      <c r="F322" s="172"/>
      <c r="G322" s="172"/>
      <c r="H322" s="172"/>
      <c r="I322" s="172"/>
      <c r="J322" s="172"/>
      <c r="K322" s="172"/>
      <c r="L322" s="172"/>
      <c r="M322" s="174"/>
      <c r="N322" s="172"/>
      <c r="O322" s="172"/>
    </row>
    <row r="323" spans="1:15" ht="13" x14ac:dyDescent="0.3">
      <c r="A323" s="23" t="s">
        <v>0</v>
      </c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x14ac:dyDescent="0.25">
      <c r="A324" s="1" t="s">
        <v>1</v>
      </c>
      <c r="B324" s="150"/>
      <c r="C324" s="151"/>
      <c r="D324" s="152"/>
    </row>
    <row r="325" spans="1:15" ht="17" x14ac:dyDescent="0.5">
      <c r="A325" s="279" t="s">
        <v>2</v>
      </c>
      <c r="B325" s="279"/>
      <c r="C325" s="279"/>
      <c r="D325" s="279"/>
      <c r="E325" s="279"/>
      <c r="F325" s="279"/>
      <c r="G325" s="279"/>
      <c r="H325" s="279"/>
      <c r="I325" s="279"/>
      <c r="J325" s="279"/>
      <c r="K325" s="279"/>
      <c r="L325" s="279"/>
      <c r="M325" s="279"/>
      <c r="N325" s="279"/>
      <c r="O325" s="279"/>
    </row>
    <row r="326" spans="1:15" ht="17" x14ac:dyDescent="0.5">
      <c r="A326" s="279" t="s">
        <v>46</v>
      </c>
      <c r="B326" s="279"/>
      <c r="C326" s="279"/>
      <c r="D326" s="279"/>
      <c r="E326" s="279"/>
      <c r="F326" s="279"/>
      <c r="G326" s="279"/>
      <c r="H326" s="279"/>
      <c r="I326" s="279"/>
      <c r="J326" s="279"/>
      <c r="K326" s="279"/>
      <c r="L326" s="279"/>
      <c r="M326" s="279"/>
      <c r="N326" s="279"/>
      <c r="O326" s="279"/>
    </row>
    <row r="327" spans="1:15" ht="17" x14ac:dyDescent="0.5">
      <c r="A327" s="279" t="s">
        <v>198</v>
      </c>
      <c r="B327" s="279"/>
      <c r="C327" s="279"/>
      <c r="D327" s="279"/>
      <c r="E327" s="279"/>
      <c r="F327" s="279"/>
      <c r="G327" s="279"/>
      <c r="H327" s="279"/>
      <c r="I327" s="279"/>
      <c r="J327" s="279"/>
      <c r="K327" s="279"/>
      <c r="L327" s="279"/>
      <c r="M327" s="279"/>
      <c r="N327" s="279"/>
      <c r="O327" s="279"/>
    </row>
    <row r="328" spans="1:15" ht="14" x14ac:dyDescent="0.3">
      <c r="A328" s="3" t="s">
        <v>60</v>
      </c>
      <c r="B328" s="3"/>
      <c r="C328" s="3"/>
      <c r="D328" s="3" t="s">
        <v>68</v>
      </c>
      <c r="E328" s="2"/>
      <c r="F328" s="153"/>
      <c r="G328" s="153"/>
      <c r="H328" s="153"/>
      <c r="I328" s="153"/>
      <c r="J328" s="153"/>
      <c r="K328" s="153"/>
      <c r="L328" s="153"/>
      <c r="M328" s="2"/>
      <c r="N328" s="2"/>
      <c r="O328" s="2"/>
    </row>
    <row r="329" spans="1:15" ht="14" x14ac:dyDescent="0.3">
      <c r="A329" s="3" t="s">
        <v>87</v>
      </c>
      <c r="B329" s="3"/>
      <c r="C329" s="3"/>
      <c r="D329" s="3" t="s">
        <v>316</v>
      </c>
      <c r="E329" s="2"/>
      <c r="F329" s="154"/>
      <c r="G329" s="154"/>
      <c r="H329" s="154"/>
      <c r="I329" s="154"/>
      <c r="J329" s="154"/>
      <c r="L329" s="3"/>
      <c r="M329" s="3"/>
      <c r="N329" s="3"/>
      <c r="O329" s="3"/>
    </row>
    <row r="330" spans="1:15" ht="14" thickBot="1" x14ac:dyDescent="0.4">
      <c r="A330" s="3" t="s">
        <v>61</v>
      </c>
      <c r="B330" s="3"/>
      <c r="C330" s="3"/>
      <c r="D330" s="3" t="s">
        <v>24</v>
      </c>
      <c r="E330" s="2"/>
      <c r="F330" s="2"/>
      <c r="G330" s="2"/>
      <c r="H330" s="2"/>
      <c r="I330" s="2"/>
      <c r="J330" s="2"/>
      <c r="K330" s="2"/>
      <c r="L330" s="253" t="s">
        <v>302</v>
      </c>
      <c r="M330" s="253"/>
      <c r="N330" s="253"/>
      <c r="O330" s="253"/>
    </row>
    <row r="331" spans="1:15" ht="13.5" thickTop="1" x14ac:dyDescent="0.3">
      <c r="A331" s="254" t="s">
        <v>3</v>
      </c>
      <c r="B331" s="257" t="s">
        <v>4</v>
      </c>
      <c r="C331" s="258"/>
      <c r="D331" s="259"/>
      <c r="E331" s="266" t="s">
        <v>5</v>
      </c>
      <c r="F331" s="267"/>
      <c r="G331" s="268" t="s">
        <v>62</v>
      </c>
      <c r="H331" s="268" t="s">
        <v>63</v>
      </c>
      <c r="I331" s="268" t="s">
        <v>6</v>
      </c>
      <c r="J331" s="268" t="s">
        <v>64</v>
      </c>
      <c r="K331" s="272" t="s">
        <v>48</v>
      </c>
      <c r="L331" s="273"/>
      <c r="M331" s="266" t="s">
        <v>65</v>
      </c>
      <c r="N331" s="274"/>
      <c r="O331" s="275"/>
    </row>
    <row r="332" spans="1:15" ht="13" x14ac:dyDescent="0.3">
      <c r="A332" s="255"/>
      <c r="B332" s="260"/>
      <c r="C332" s="282"/>
      <c r="D332" s="262"/>
      <c r="E332" s="276" t="s">
        <v>7</v>
      </c>
      <c r="F332" s="276" t="s">
        <v>8</v>
      </c>
      <c r="G332" s="269"/>
      <c r="H332" s="269"/>
      <c r="I332" s="269"/>
      <c r="J332" s="269"/>
      <c r="K332" s="276" t="s">
        <v>47</v>
      </c>
      <c r="L332" s="276" t="s">
        <v>9</v>
      </c>
      <c r="M332" s="276" t="s">
        <v>66</v>
      </c>
      <c r="N332" s="277" t="s">
        <v>9</v>
      </c>
      <c r="O332" s="278"/>
    </row>
    <row r="333" spans="1:15" ht="13" x14ac:dyDescent="0.3">
      <c r="A333" s="256"/>
      <c r="B333" s="263"/>
      <c r="C333" s="264"/>
      <c r="D333" s="265"/>
      <c r="E333" s="270"/>
      <c r="F333" s="270"/>
      <c r="G333" s="270"/>
      <c r="H333" s="270"/>
      <c r="I333" s="270"/>
      <c r="J333" s="270"/>
      <c r="K333" s="270"/>
      <c r="L333" s="270"/>
      <c r="M333" s="270"/>
      <c r="N333" s="4" t="s">
        <v>10</v>
      </c>
      <c r="O333" s="5" t="s">
        <v>11</v>
      </c>
    </row>
    <row r="334" spans="1:15" ht="13" x14ac:dyDescent="0.3">
      <c r="A334" s="155" t="s">
        <v>43</v>
      </c>
      <c r="B334" s="283" t="s">
        <v>44</v>
      </c>
      <c r="C334" s="284"/>
      <c r="D334" s="285"/>
      <c r="E334" s="156" t="s">
        <v>45</v>
      </c>
      <c r="F334" s="156" t="s">
        <v>39</v>
      </c>
      <c r="G334" s="156" t="s">
        <v>40</v>
      </c>
      <c r="H334" s="156" t="s">
        <v>33</v>
      </c>
      <c r="I334" s="156" t="s">
        <v>41</v>
      </c>
      <c r="J334" s="156" t="s">
        <v>42</v>
      </c>
      <c r="K334" s="156" t="s">
        <v>34</v>
      </c>
      <c r="L334" s="156" t="s">
        <v>35</v>
      </c>
      <c r="M334" s="156" t="s">
        <v>36</v>
      </c>
      <c r="N334" s="156" t="s">
        <v>37</v>
      </c>
      <c r="O334" s="157" t="s">
        <v>38</v>
      </c>
    </row>
    <row r="335" spans="1:15" ht="13.5" x14ac:dyDescent="0.35">
      <c r="A335" s="21">
        <v>1</v>
      </c>
      <c r="B335" s="24" t="s">
        <v>26</v>
      </c>
      <c r="C335" s="141"/>
      <c r="D335" s="30"/>
      <c r="E335" s="13"/>
      <c r="F335" s="13"/>
      <c r="G335" s="14"/>
      <c r="H335" s="8"/>
      <c r="I335" s="9"/>
      <c r="J335" s="12"/>
      <c r="K335" s="31"/>
      <c r="L335" s="10"/>
      <c r="M335" s="10"/>
      <c r="N335" s="14"/>
      <c r="O335" s="11"/>
    </row>
    <row r="336" spans="1:15" ht="13.5" x14ac:dyDescent="0.35">
      <c r="A336" s="21"/>
      <c r="B336" s="24" t="s">
        <v>303</v>
      </c>
      <c r="C336" s="177"/>
      <c r="D336" s="178"/>
      <c r="E336" s="13"/>
      <c r="F336" s="13"/>
      <c r="G336" s="14"/>
      <c r="H336" s="8"/>
      <c r="I336" s="9"/>
      <c r="J336" s="12"/>
      <c r="K336" s="10"/>
      <c r="L336" s="10"/>
      <c r="M336" s="10"/>
      <c r="N336" s="28"/>
      <c r="O336" s="11"/>
    </row>
    <row r="337" spans="1:18" ht="13.5" x14ac:dyDescent="0.35">
      <c r="A337" s="21"/>
      <c r="B337" s="24" t="s">
        <v>304</v>
      </c>
      <c r="C337" s="177"/>
      <c r="D337" s="178"/>
      <c r="E337" s="13"/>
      <c r="F337" s="13"/>
      <c r="G337" s="14"/>
      <c r="H337" s="8"/>
      <c r="I337" s="9"/>
      <c r="J337" s="12"/>
      <c r="K337" s="10"/>
      <c r="L337" s="10"/>
      <c r="M337" s="10"/>
      <c r="N337" s="28"/>
      <c r="O337" s="11"/>
    </row>
    <row r="338" spans="1:18" ht="25.5" customHeight="1" x14ac:dyDescent="0.35">
      <c r="A338" s="21"/>
      <c r="B338" s="25">
        <v>1</v>
      </c>
      <c r="C338" s="286" t="s">
        <v>190</v>
      </c>
      <c r="D338" s="249"/>
      <c r="E338" s="13"/>
      <c r="F338" s="13"/>
      <c r="G338" s="14"/>
      <c r="H338" s="8"/>
      <c r="I338" s="9"/>
      <c r="J338" s="12"/>
      <c r="K338" s="10"/>
      <c r="L338" s="10"/>
      <c r="M338" s="10"/>
      <c r="N338" s="28"/>
      <c r="O338" s="11"/>
    </row>
    <row r="339" spans="1:18" ht="13.5" x14ac:dyDescent="0.35">
      <c r="A339" s="21"/>
      <c r="B339" s="43"/>
      <c r="C339" s="287" t="s">
        <v>317</v>
      </c>
      <c r="D339" s="249"/>
      <c r="E339" s="13"/>
      <c r="F339" s="13"/>
      <c r="G339" s="14">
        <v>3071000</v>
      </c>
      <c r="H339" s="8"/>
      <c r="I339" s="9"/>
      <c r="J339" s="12">
        <f>G339/G351*100</f>
        <v>0.29585741811175337</v>
      </c>
      <c r="K339" s="10">
        <v>0</v>
      </c>
      <c r="L339" s="10">
        <f>ROUND(N339/G339*100,0)</f>
        <v>0</v>
      </c>
      <c r="M339" s="10">
        <f>J339*K339/100</f>
        <v>0</v>
      </c>
      <c r="N339" s="28">
        <v>0</v>
      </c>
      <c r="O339" s="11">
        <f>J339*L339/100</f>
        <v>0</v>
      </c>
      <c r="R339" s="179">
        <f>G339-N339</f>
        <v>3071000</v>
      </c>
    </row>
    <row r="340" spans="1:18" ht="13.5" x14ac:dyDescent="0.35">
      <c r="A340" s="21"/>
      <c r="B340" s="25">
        <v>2</v>
      </c>
      <c r="C340" s="286" t="s">
        <v>215</v>
      </c>
      <c r="D340" s="249"/>
      <c r="E340" s="13"/>
      <c r="F340" s="13"/>
      <c r="G340" s="14"/>
      <c r="H340" s="8"/>
      <c r="I340" s="9"/>
      <c r="J340" s="12"/>
      <c r="K340" s="10"/>
      <c r="L340" s="10"/>
      <c r="M340" s="10"/>
      <c r="N340" s="28"/>
      <c r="O340" s="11"/>
      <c r="R340" s="179">
        <f t="shared" ref="R340:R351" si="13">G340-N340</f>
        <v>0</v>
      </c>
    </row>
    <row r="341" spans="1:18" ht="13.5" x14ac:dyDescent="0.35">
      <c r="A341" s="21"/>
      <c r="B341" s="25"/>
      <c r="C341" s="287" t="s">
        <v>318</v>
      </c>
      <c r="D341" s="249"/>
      <c r="E341" s="13"/>
      <c r="F341" s="13"/>
      <c r="G341" s="14">
        <v>864000</v>
      </c>
      <c r="H341" s="8"/>
      <c r="I341" s="9"/>
      <c r="J341" s="12">
        <f>G341/G351*100</f>
        <v>8.3236994219653179E-2</v>
      </c>
      <c r="K341" s="10">
        <v>0</v>
      </c>
      <c r="L341" s="10">
        <f>ROUND(N341/G341*100,0)</f>
        <v>0</v>
      </c>
      <c r="M341" s="10">
        <f>J341*K341/100</f>
        <v>0</v>
      </c>
      <c r="N341" s="28">
        <v>0</v>
      </c>
      <c r="O341" s="11">
        <f>J341*L341/100</f>
        <v>0</v>
      </c>
      <c r="R341" s="179">
        <f t="shared" si="13"/>
        <v>864000</v>
      </c>
    </row>
    <row r="342" spans="1:18" ht="13.5" x14ac:dyDescent="0.35">
      <c r="A342" s="21">
        <v>2</v>
      </c>
      <c r="B342" s="24" t="s">
        <v>92</v>
      </c>
      <c r="C342" s="180"/>
      <c r="D342" s="121"/>
      <c r="E342" s="13"/>
      <c r="F342" s="13"/>
      <c r="G342" s="14"/>
      <c r="H342" s="8"/>
      <c r="I342" s="9"/>
      <c r="J342" s="12"/>
      <c r="K342" s="10"/>
      <c r="L342" s="10"/>
      <c r="M342" s="10"/>
      <c r="N342" s="28"/>
      <c r="O342" s="11"/>
      <c r="R342" s="179">
        <f t="shared" si="13"/>
        <v>0</v>
      </c>
    </row>
    <row r="343" spans="1:18" ht="13.5" x14ac:dyDescent="0.35">
      <c r="A343" s="21"/>
      <c r="B343" s="24" t="s">
        <v>319</v>
      </c>
      <c r="C343" s="180"/>
      <c r="D343" s="121"/>
      <c r="E343" s="13"/>
      <c r="F343" s="13"/>
      <c r="G343" s="14"/>
      <c r="H343" s="8"/>
      <c r="I343" s="9"/>
      <c r="J343" s="12"/>
      <c r="K343" s="10"/>
      <c r="L343" s="10"/>
      <c r="M343" s="10"/>
      <c r="N343" s="28"/>
      <c r="O343" s="11"/>
      <c r="R343" s="179"/>
    </row>
    <row r="344" spans="1:18" ht="16.5" customHeight="1" x14ac:dyDescent="0.35">
      <c r="A344" s="21"/>
      <c r="B344" s="25">
        <v>1</v>
      </c>
      <c r="C344" s="292" t="s">
        <v>320</v>
      </c>
      <c r="D344" s="293"/>
      <c r="E344" s="13"/>
      <c r="F344" s="13"/>
      <c r="G344" s="14"/>
      <c r="H344" s="8"/>
      <c r="I344" s="9"/>
      <c r="J344" s="12"/>
      <c r="K344" s="10"/>
      <c r="L344" s="10"/>
      <c r="M344" s="10"/>
      <c r="N344" s="28"/>
      <c r="O344" s="11"/>
      <c r="R344" s="179">
        <f t="shared" si="13"/>
        <v>0</v>
      </c>
    </row>
    <row r="345" spans="1:18" ht="13.5" x14ac:dyDescent="0.35">
      <c r="A345" s="21"/>
      <c r="B345" s="43"/>
      <c r="C345" s="287" t="s">
        <v>321</v>
      </c>
      <c r="D345" s="249"/>
      <c r="E345" s="13"/>
      <c r="F345" s="13"/>
      <c r="G345" s="14">
        <v>600000000</v>
      </c>
      <c r="H345" s="8"/>
      <c r="I345" s="9"/>
      <c r="J345" s="12">
        <f>G345/G351*100</f>
        <v>57.80346820809249</v>
      </c>
      <c r="K345" s="10">
        <v>0</v>
      </c>
      <c r="L345" s="10">
        <f>ROUND(N345/G345*100,0)</f>
        <v>0</v>
      </c>
      <c r="M345" s="10">
        <f>J345*K345/100</f>
        <v>0</v>
      </c>
      <c r="N345" s="28">
        <v>0</v>
      </c>
      <c r="O345" s="11">
        <f>J345*L345/100</f>
        <v>0</v>
      </c>
      <c r="R345" s="179">
        <f t="shared" si="13"/>
        <v>600000000</v>
      </c>
    </row>
    <row r="346" spans="1:18" ht="13.5" x14ac:dyDescent="0.35">
      <c r="A346" s="21"/>
      <c r="B346" s="25">
        <v>2</v>
      </c>
      <c r="C346" s="2" t="s">
        <v>322</v>
      </c>
      <c r="D346" s="181"/>
      <c r="E346" s="13"/>
      <c r="F346" s="13"/>
      <c r="G346" s="14"/>
      <c r="H346" s="8"/>
      <c r="I346" s="9"/>
      <c r="J346" s="12"/>
      <c r="K346" s="10"/>
      <c r="L346" s="10"/>
      <c r="M346" s="10"/>
      <c r="N346" s="28"/>
      <c r="O346" s="11"/>
      <c r="R346" s="179">
        <f t="shared" si="13"/>
        <v>0</v>
      </c>
    </row>
    <row r="347" spans="1:18" ht="13.5" x14ac:dyDescent="0.35">
      <c r="A347" s="21"/>
      <c r="B347" s="43"/>
      <c r="C347" s="287" t="s">
        <v>321</v>
      </c>
      <c r="D347" s="249"/>
      <c r="E347" s="13"/>
      <c r="F347" s="13"/>
      <c r="G347" s="14">
        <v>408000000</v>
      </c>
      <c r="H347" s="8"/>
      <c r="I347" s="9"/>
      <c r="J347" s="12">
        <f>G347/G351*100</f>
        <v>39.306358381502889</v>
      </c>
      <c r="K347" s="10">
        <v>0</v>
      </c>
      <c r="L347" s="10">
        <f>ROUND(N347/G347*100,0)</f>
        <v>0</v>
      </c>
      <c r="M347" s="10">
        <f>J347*K347/100</f>
        <v>0</v>
      </c>
      <c r="N347" s="28">
        <v>0</v>
      </c>
      <c r="O347" s="11">
        <f>J347*L347/100</f>
        <v>0</v>
      </c>
      <c r="R347" s="179">
        <f t="shared" si="13"/>
        <v>408000000</v>
      </c>
    </row>
    <row r="348" spans="1:18" ht="13.5" x14ac:dyDescent="0.35">
      <c r="A348" s="21"/>
      <c r="B348" s="25">
        <v>3</v>
      </c>
      <c r="C348" s="292" t="s">
        <v>323</v>
      </c>
      <c r="D348" s="293"/>
      <c r="E348" s="13"/>
      <c r="F348" s="13"/>
      <c r="G348" s="14"/>
      <c r="H348" s="8"/>
      <c r="I348" s="9"/>
      <c r="J348" s="12"/>
      <c r="K348" s="10"/>
      <c r="L348" s="10"/>
      <c r="M348" s="10"/>
      <c r="N348" s="28"/>
      <c r="O348" s="11"/>
      <c r="R348" s="179">
        <f t="shared" si="13"/>
        <v>0</v>
      </c>
    </row>
    <row r="349" spans="1:18" ht="13.5" customHeight="1" x14ac:dyDescent="0.35">
      <c r="A349" s="21"/>
      <c r="B349" s="43"/>
      <c r="C349" s="292" t="s">
        <v>324</v>
      </c>
      <c r="D349" s="293"/>
      <c r="E349" s="164"/>
      <c r="F349" s="164"/>
      <c r="G349" s="14">
        <v>26065000</v>
      </c>
      <c r="H349" s="165"/>
      <c r="I349" s="165"/>
      <c r="J349" s="12">
        <f>G349/G351*100</f>
        <v>2.5110789980732178</v>
      </c>
      <c r="K349" s="10">
        <v>0</v>
      </c>
      <c r="L349" s="10">
        <f>ROUND(N349/G349*100,0)</f>
        <v>0</v>
      </c>
      <c r="M349" s="10">
        <f>J349*K349/100</f>
        <v>0</v>
      </c>
      <c r="N349" s="28">
        <v>0</v>
      </c>
      <c r="O349" s="11">
        <f>J349*L349/100</f>
        <v>0</v>
      </c>
      <c r="R349" s="179">
        <f t="shared" si="13"/>
        <v>26065000</v>
      </c>
    </row>
    <row r="350" spans="1:18" ht="13.5" x14ac:dyDescent="0.35">
      <c r="A350" s="21"/>
      <c r="B350" s="25"/>
      <c r="C350" s="2"/>
      <c r="D350" s="171"/>
      <c r="E350" s="13"/>
      <c r="F350" s="13"/>
      <c r="G350" s="14"/>
      <c r="H350" s="8"/>
      <c r="I350" s="9"/>
      <c r="J350" s="12"/>
      <c r="K350" s="10"/>
      <c r="L350" s="10"/>
      <c r="M350" s="10"/>
      <c r="N350" s="28"/>
      <c r="O350" s="11"/>
      <c r="R350" s="179">
        <f t="shared" si="13"/>
        <v>0</v>
      </c>
    </row>
    <row r="351" spans="1:18" ht="13.5" thickBot="1" x14ac:dyDescent="0.3">
      <c r="A351" s="245" t="s">
        <v>12</v>
      </c>
      <c r="B351" s="246"/>
      <c r="C351" s="246"/>
      <c r="D351" s="246"/>
      <c r="E351" s="246"/>
      <c r="F351" s="247"/>
      <c r="G351" s="32">
        <f>SUM(G336:G350)</f>
        <v>1038000000</v>
      </c>
      <c r="H351" s="33" t="s">
        <v>19</v>
      </c>
      <c r="I351" s="34"/>
      <c r="J351" s="35">
        <f>SUM(J336:J349)</f>
        <v>100</v>
      </c>
      <c r="K351" s="36"/>
      <c r="L351" s="36"/>
      <c r="M351" s="37">
        <f>SUM(M336:M350)</f>
        <v>0</v>
      </c>
      <c r="N351" s="44">
        <f>SUM(N335:N350)</f>
        <v>0</v>
      </c>
      <c r="O351" s="38">
        <f>SUM(O335:O350)</f>
        <v>0</v>
      </c>
      <c r="R351" s="179">
        <f t="shared" si="13"/>
        <v>1038000000</v>
      </c>
    </row>
    <row r="352" spans="1:18" ht="13.5" thickTop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3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73" t="s">
        <v>359</v>
      </c>
    </row>
    <row r="354" spans="1:15" ht="13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 t="s">
        <v>25</v>
      </c>
      <c r="N354" s="2"/>
      <c r="O354" s="2"/>
    </row>
    <row r="355" spans="1:15" ht="13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N355" s="2"/>
      <c r="O355" s="2"/>
    </row>
    <row r="356" spans="1:15" ht="13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N356" s="2"/>
      <c r="O356" s="2"/>
    </row>
    <row r="357" spans="1:15" ht="13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6" t="s">
        <v>151</v>
      </c>
      <c r="N357" s="2"/>
      <c r="O357" s="2"/>
    </row>
    <row r="358" spans="1:15" ht="13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3" t="s">
        <v>315</v>
      </c>
      <c r="N358" s="2"/>
      <c r="O358" s="2"/>
    </row>
  </sheetData>
  <mergeCells count="230">
    <mergeCell ref="C74:D74"/>
    <mergeCell ref="A77:F77"/>
    <mergeCell ref="B58:D58"/>
    <mergeCell ref="C62:D62"/>
    <mergeCell ref="C63:D63"/>
    <mergeCell ref="C64:D64"/>
    <mergeCell ref="C65:D65"/>
    <mergeCell ref="C67:D67"/>
    <mergeCell ref="J55:J57"/>
    <mergeCell ref="K55:L55"/>
    <mergeCell ref="M55:O55"/>
    <mergeCell ref="E56:E57"/>
    <mergeCell ref="F56:F57"/>
    <mergeCell ref="K56:K57"/>
    <mergeCell ref="L56:L57"/>
    <mergeCell ref="M56:M57"/>
    <mergeCell ref="N56:O56"/>
    <mergeCell ref="A49:O49"/>
    <mergeCell ref="A50:O50"/>
    <mergeCell ref="A51:O51"/>
    <mergeCell ref="L54:O54"/>
    <mergeCell ref="A55:A57"/>
    <mergeCell ref="B55:D57"/>
    <mergeCell ref="E55:F55"/>
    <mergeCell ref="G55:G57"/>
    <mergeCell ref="H55:H57"/>
    <mergeCell ref="I55:I57"/>
    <mergeCell ref="C24:D24"/>
    <mergeCell ref="C25:D25"/>
    <mergeCell ref="C26:D26"/>
    <mergeCell ref="C27:D27"/>
    <mergeCell ref="C28:D28"/>
    <mergeCell ref="A34:F34"/>
    <mergeCell ref="B12:D12"/>
    <mergeCell ref="C16:D16"/>
    <mergeCell ref="C17:D17"/>
    <mergeCell ref="C18:D18"/>
    <mergeCell ref="C19:D19"/>
    <mergeCell ref="C21:D21"/>
    <mergeCell ref="A3:O3"/>
    <mergeCell ref="A4:O4"/>
    <mergeCell ref="A5:O5"/>
    <mergeCell ref="L8:O8"/>
    <mergeCell ref="A9:A11"/>
    <mergeCell ref="B9:D11"/>
    <mergeCell ref="E9:F9"/>
    <mergeCell ref="G9:G11"/>
    <mergeCell ref="H9:H11"/>
    <mergeCell ref="I9:I11"/>
    <mergeCell ref="J9:J11"/>
    <mergeCell ref="K9:L9"/>
    <mergeCell ref="M9:O9"/>
    <mergeCell ref="E10:E11"/>
    <mergeCell ref="F10:F11"/>
    <mergeCell ref="K10:K11"/>
    <mergeCell ref="L10:L11"/>
    <mergeCell ref="M10:M11"/>
    <mergeCell ref="N10:O10"/>
    <mergeCell ref="B197:D197"/>
    <mergeCell ref="C201:D201"/>
    <mergeCell ref="C202:D202"/>
    <mergeCell ref="C203:D203"/>
    <mergeCell ref="C204:D204"/>
    <mergeCell ref="A211:F211"/>
    <mergeCell ref="J194:J196"/>
    <mergeCell ref="K194:L194"/>
    <mergeCell ref="M194:O194"/>
    <mergeCell ref="E195:E196"/>
    <mergeCell ref="F195:F196"/>
    <mergeCell ref="K195:K196"/>
    <mergeCell ref="L195:L196"/>
    <mergeCell ref="M195:M196"/>
    <mergeCell ref="N195:O195"/>
    <mergeCell ref="A188:O188"/>
    <mergeCell ref="A189:O189"/>
    <mergeCell ref="A190:O190"/>
    <mergeCell ref="L193:O193"/>
    <mergeCell ref="A194:A196"/>
    <mergeCell ref="B194:D196"/>
    <mergeCell ref="E194:F194"/>
    <mergeCell ref="G194:G196"/>
    <mergeCell ref="H194:H196"/>
    <mergeCell ref="I194:I196"/>
    <mergeCell ref="C163:D163"/>
    <mergeCell ref="C164:D164"/>
    <mergeCell ref="C165:D165"/>
    <mergeCell ref="C166:D166"/>
    <mergeCell ref="C167:D167"/>
    <mergeCell ref="A173:F173"/>
    <mergeCell ref="B151:D151"/>
    <mergeCell ref="C155:D155"/>
    <mergeCell ref="C156:D156"/>
    <mergeCell ref="C157:D157"/>
    <mergeCell ref="C158:D158"/>
    <mergeCell ref="C160:D160"/>
    <mergeCell ref="K148:L148"/>
    <mergeCell ref="M148:O148"/>
    <mergeCell ref="E149:E150"/>
    <mergeCell ref="F149:F150"/>
    <mergeCell ref="K149:K150"/>
    <mergeCell ref="L149:L150"/>
    <mergeCell ref="M149:M150"/>
    <mergeCell ref="N149:O149"/>
    <mergeCell ref="A143:O143"/>
    <mergeCell ref="A144:O144"/>
    <mergeCell ref="L147:O147"/>
    <mergeCell ref="A148:A150"/>
    <mergeCell ref="B148:D150"/>
    <mergeCell ref="E148:F148"/>
    <mergeCell ref="G148:G150"/>
    <mergeCell ref="H148:H150"/>
    <mergeCell ref="I148:I150"/>
    <mergeCell ref="J148:J150"/>
    <mergeCell ref="J102:J104"/>
    <mergeCell ref="K102:L102"/>
    <mergeCell ref="C115:D115"/>
    <mergeCell ref="C118:D118"/>
    <mergeCell ref="C119:D119"/>
    <mergeCell ref="C120:D120"/>
    <mergeCell ref="A125:F125"/>
    <mergeCell ref="A142:O142"/>
    <mergeCell ref="B105:D105"/>
    <mergeCell ref="C109:D109"/>
    <mergeCell ref="C110:D110"/>
    <mergeCell ref="C111:D111"/>
    <mergeCell ref="C112:D112"/>
    <mergeCell ref="C113:D113"/>
    <mergeCell ref="A266:F266"/>
    <mergeCell ref="A96:O96"/>
    <mergeCell ref="A97:O97"/>
    <mergeCell ref="B245:D245"/>
    <mergeCell ref="C249:D249"/>
    <mergeCell ref="C250:D250"/>
    <mergeCell ref="C251:D251"/>
    <mergeCell ref="C252:D252"/>
    <mergeCell ref="C254:D254"/>
    <mergeCell ref="M102:O102"/>
    <mergeCell ref="E103:E104"/>
    <mergeCell ref="F103:F104"/>
    <mergeCell ref="K103:K104"/>
    <mergeCell ref="L103:L104"/>
    <mergeCell ref="M103:M104"/>
    <mergeCell ref="N103:O103"/>
    <mergeCell ref="A98:O98"/>
    <mergeCell ref="L101:O101"/>
    <mergeCell ref="A102:A104"/>
    <mergeCell ref="B102:D104"/>
    <mergeCell ref="E102:F102"/>
    <mergeCell ref="G102:G104"/>
    <mergeCell ref="H102:H104"/>
    <mergeCell ref="I102:I104"/>
    <mergeCell ref="B242:D244"/>
    <mergeCell ref="E242:F242"/>
    <mergeCell ref="G242:G244"/>
    <mergeCell ref="H242:H244"/>
    <mergeCell ref="I242:I244"/>
    <mergeCell ref="J242:J244"/>
    <mergeCell ref="C257:D257"/>
    <mergeCell ref="C258:D258"/>
    <mergeCell ref="C261:D261"/>
    <mergeCell ref="C345:D345"/>
    <mergeCell ref="C347:D347"/>
    <mergeCell ref="C348:D348"/>
    <mergeCell ref="C349:D349"/>
    <mergeCell ref="A351:F351"/>
    <mergeCell ref="A236:O236"/>
    <mergeCell ref="B334:D334"/>
    <mergeCell ref="C338:D338"/>
    <mergeCell ref="C339:D339"/>
    <mergeCell ref="C340:D340"/>
    <mergeCell ref="C341:D341"/>
    <mergeCell ref="C344:D344"/>
    <mergeCell ref="K242:L242"/>
    <mergeCell ref="M242:O242"/>
    <mergeCell ref="E243:E244"/>
    <mergeCell ref="F243:F244"/>
    <mergeCell ref="K243:K244"/>
    <mergeCell ref="L243:L244"/>
    <mergeCell ref="M243:M244"/>
    <mergeCell ref="N243:O243"/>
    <mergeCell ref="A237:O237"/>
    <mergeCell ref="A238:O238"/>
    <mergeCell ref="L241:O241"/>
    <mergeCell ref="A242:A244"/>
    <mergeCell ref="A331:A333"/>
    <mergeCell ref="B331:D333"/>
    <mergeCell ref="E331:F331"/>
    <mergeCell ref="G331:G333"/>
    <mergeCell ref="H331:H333"/>
    <mergeCell ref="I331:I333"/>
    <mergeCell ref="C307:D307"/>
    <mergeCell ref="A312:F312"/>
    <mergeCell ref="A325:O325"/>
    <mergeCell ref="A326:O326"/>
    <mergeCell ref="A327:O327"/>
    <mergeCell ref="L330:O330"/>
    <mergeCell ref="J331:J333"/>
    <mergeCell ref="K331:L331"/>
    <mergeCell ref="M331:O331"/>
    <mergeCell ref="E332:E333"/>
    <mergeCell ref="F332:F333"/>
    <mergeCell ref="K332:K333"/>
    <mergeCell ref="L332:L333"/>
    <mergeCell ref="M332:M333"/>
    <mergeCell ref="N332:O332"/>
    <mergeCell ref="B291:D291"/>
    <mergeCell ref="C295:D295"/>
    <mergeCell ref="C296:D296"/>
    <mergeCell ref="C298:D298"/>
    <mergeCell ref="C300:D300"/>
    <mergeCell ref="C304:D304"/>
    <mergeCell ref="J288:J290"/>
    <mergeCell ref="K288:L288"/>
    <mergeCell ref="M288:O288"/>
    <mergeCell ref="E289:E290"/>
    <mergeCell ref="F289:F290"/>
    <mergeCell ref="K289:K290"/>
    <mergeCell ref="L289:L290"/>
    <mergeCell ref="M289:M290"/>
    <mergeCell ref="N289:O289"/>
    <mergeCell ref="A281:O281"/>
    <mergeCell ref="A282:O282"/>
    <mergeCell ref="A283:O283"/>
    <mergeCell ref="L287:O287"/>
    <mergeCell ref="A288:A290"/>
    <mergeCell ref="B288:D290"/>
    <mergeCell ref="E288:F288"/>
    <mergeCell ref="G288:G290"/>
    <mergeCell ref="H288:H290"/>
    <mergeCell ref="I288:I290"/>
  </mergeCells>
  <hyperlinks>
    <hyperlink ref="O312" r:id="rId1" display="=@Sum(G13,G17,G21)" xr:uid="{D67018AA-9B6A-43DA-89B7-CF9122D3052F}"/>
    <hyperlink ref="M312" r:id="rId2" display="=@Sum(G13,G17,G21)" xr:uid="{F4C8726B-C0F5-4B76-B3D3-680F70F34C26}"/>
    <hyperlink ref="J312" r:id="rId3" display="=@Sum(G13,G17,G21)" xr:uid="{53E3E991-DC32-4CFD-AB15-8A5E48132EDE}"/>
    <hyperlink ref="N312" r:id="rId4" display="=@Sum(G13,G17,G21)" xr:uid="{0E009FDD-63D1-43D5-AA74-86BA81419445}"/>
    <hyperlink ref="O351" r:id="rId5" display="=@Sum(G13,G17,G21)" xr:uid="{368442C5-C098-4731-9BA0-BBB631D2328E}"/>
    <hyperlink ref="M351" r:id="rId6" display="=@Sum(G13,G17,G21)" xr:uid="{E685006F-19D5-4504-A4E2-C8A5A0EEC7FE}"/>
    <hyperlink ref="J351" r:id="rId7" display="=@Sum(G13,G17,G21)" xr:uid="{441AC0E5-FEFD-4120-A011-E3A0B3107C25}"/>
    <hyperlink ref="N351" r:id="rId8" display="=@Sum(G13,G17,G21)" xr:uid="{1432D3FB-678F-4C17-A4E9-5B97FCCFB1B1}"/>
    <hyperlink ref="O266" r:id="rId9" display="=@Sum(G13,G17,G21)" xr:uid="{EB671206-FEF1-49FD-854F-976E08451145}"/>
    <hyperlink ref="M266" r:id="rId10" display="=@Sum(G13,G17,G21)" xr:uid="{E20C4347-4681-4F05-8B16-5CFF770E2C91}"/>
    <hyperlink ref="J266" r:id="rId11" display="=@Sum(G13,G17,G21)" xr:uid="{D2DC683B-6D96-464E-B839-778DDDDD5D22}"/>
    <hyperlink ref="N266" r:id="rId12" display="=@Sum(G13,G17,G21)" xr:uid="{28BBC80C-269C-45A9-A884-ABA965B7EF22}"/>
    <hyperlink ref="O125" r:id="rId13" display="=@Sum(G13,G17,G21)" xr:uid="{2F3D575C-9985-44CC-91AB-09825C4C1909}"/>
    <hyperlink ref="M125" r:id="rId14" display="=@Sum(G13,G17,G21)" xr:uid="{BE81670D-31D2-4A53-91C2-58BE92CFF5DD}"/>
    <hyperlink ref="J125" r:id="rId15" display="=@Sum(G13,G17,G21)" xr:uid="{C19438C7-E9B8-4A58-BFA3-1AF8DBDC838F}"/>
    <hyperlink ref="N125" r:id="rId16" display="=@Sum(G13,G17,G21)" xr:uid="{EF2F3655-6655-46DE-9138-E606788231E0}"/>
    <hyperlink ref="O173" r:id="rId17" display="=@Sum(G13,G17,G21)" xr:uid="{D86B4822-92FF-411F-B25B-7223C57F0A9C}"/>
    <hyperlink ref="M173" r:id="rId18" display="=@Sum(G13,G17,G21)" xr:uid="{CAE27327-1314-4F3A-98F5-73C784B87480}"/>
    <hyperlink ref="J173" r:id="rId19" display="=@Sum(G13,G17,G21)" xr:uid="{6778BC6A-DB3C-469A-9695-45205F0C27D5}"/>
    <hyperlink ref="N173" r:id="rId20" display="=@Sum(G13,G17,G21)" xr:uid="{37A2E7EE-D24D-4B00-B2A8-E2493803E1FC}"/>
    <hyperlink ref="O211" r:id="rId21" display="=@Sum(G13,G17,G21)" xr:uid="{7DF8796B-E6EB-4E22-89A1-F7CEE56083F1}"/>
    <hyperlink ref="M211" r:id="rId22" display="=@Sum(G13,G17,G21)" xr:uid="{BB6EB7C6-33F7-4E4F-BEB2-537D9614798B}"/>
    <hyperlink ref="J211" r:id="rId23" display="=@Sum(G13,G17,G21)" xr:uid="{A5428B99-F6BB-4F30-AA28-48D5CF5D6EF8}"/>
    <hyperlink ref="N211" r:id="rId24" display="=@Sum(G13,G17,G21)" xr:uid="{EB6A5391-D76F-403C-93E0-E67FF2A328BF}"/>
    <hyperlink ref="O34" r:id="rId25" display="=@Sum(G13,G17,G21)" xr:uid="{C372FA8B-EC3D-4D53-9AB1-C3F2ED7222FA}"/>
    <hyperlink ref="M34" r:id="rId26" display="=@Sum(G13,G17,G21)" xr:uid="{FD4362E5-8257-4C8D-8548-D948716CF1BD}"/>
    <hyperlink ref="J34" r:id="rId27" display="=@Sum(G13,G17,G21)" xr:uid="{E4DEAF3D-D0A3-45E1-956F-2A97C395FA39}"/>
    <hyperlink ref="N34" r:id="rId28" display="=@Sum(G13,G17,G21)" xr:uid="{D1C942A4-63CB-4CDB-B19B-F354621E4FFC}"/>
    <hyperlink ref="O77" r:id="rId29" display="=@Sum(G13,G17,G21)" xr:uid="{89FD0701-CAD3-4E93-BD04-A6B1A637A1C3}"/>
    <hyperlink ref="M77" r:id="rId30" display="=@Sum(G13,G17,G21)" xr:uid="{F622DEA7-109D-47DB-801B-C07F1CEFA3FB}"/>
    <hyperlink ref="N77" r:id="rId31" display="=@Sum(G13,G17,G21)" xr:uid="{043FB651-DB2C-4184-94E3-72EE2085E4D7}"/>
    <hyperlink ref="J77" r:id="rId32" display="=@Sum(G13,G17,G21)" xr:uid="{F2DE490C-713F-4BE2-BAB9-09A8EDEE5383}"/>
  </hyperlinks>
  <pageMargins left="0.7" right="0.7" top="0.75" bottom="0.75" header="0.3" footer="0.3"/>
  <pageSetup paperSize="125" scale="78" orientation="landscape" horizontalDpi="4294967293" verticalDpi="0" r:id="rId3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57"/>
  <sheetViews>
    <sheetView view="pageBreakPreview" topLeftCell="A130" zoomScale="70" zoomScaleSheetLayoutView="70" workbookViewId="0">
      <selection activeCell="M6" sqref="M6"/>
    </sheetView>
  </sheetViews>
  <sheetFormatPr defaultColWidth="9.1796875" defaultRowHeight="12.5" x14ac:dyDescent="0.25"/>
  <cols>
    <col min="1" max="1" width="5.7265625" style="63" customWidth="1"/>
    <col min="2" max="2" width="3.453125" style="63" customWidth="1"/>
    <col min="3" max="3" width="9.1796875" style="63"/>
    <col min="4" max="4" width="50.26953125" style="63" customWidth="1"/>
    <col min="5" max="6" width="11.1796875" style="63" customWidth="1"/>
    <col min="7" max="7" width="16.1796875" style="63" customWidth="1"/>
    <col min="8" max="9" width="10.26953125" style="63" customWidth="1"/>
    <col min="10" max="10" width="9.1796875" style="63"/>
    <col min="11" max="13" width="11.26953125" style="63" customWidth="1"/>
    <col min="14" max="14" width="13" style="63" customWidth="1"/>
    <col min="15" max="16" width="9.1796875" style="63"/>
    <col min="17" max="17" width="12.54296875" style="63" customWidth="1"/>
    <col min="18" max="16384" width="9.1796875" style="63"/>
  </cols>
  <sheetData>
    <row r="1" spans="1:15" ht="13" x14ac:dyDescent="0.3">
      <c r="A1" s="2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3" x14ac:dyDescent="0.3">
      <c r="A2" s="1" t="s">
        <v>1</v>
      </c>
      <c r="B2" s="67"/>
      <c r="C2" s="68"/>
      <c r="D2" s="54"/>
    </row>
    <row r="3" spans="1:15" ht="17" x14ac:dyDescent="0.5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</row>
    <row r="4" spans="1:15" ht="17" x14ac:dyDescent="0.5">
      <c r="A4" s="279" t="s">
        <v>46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</row>
    <row r="5" spans="1:15" ht="17" x14ac:dyDescent="0.5">
      <c r="A5" s="279" t="s">
        <v>198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</row>
    <row r="6" spans="1:15" ht="13" x14ac:dyDescent="0.3">
      <c r="A6" s="3" t="s">
        <v>60</v>
      </c>
      <c r="B6" s="3"/>
      <c r="C6" s="3"/>
      <c r="D6" s="3" t="s">
        <v>68</v>
      </c>
      <c r="E6" s="2"/>
      <c r="F6" s="69"/>
      <c r="G6" s="69"/>
      <c r="H6" s="69"/>
      <c r="I6" s="69"/>
      <c r="J6" s="69"/>
      <c r="K6" s="69"/>
      <c r="L6" s="69"/>
      <c r="M6" s="2"/>
      <c r="N6" s="2"/>
      <c r="O6" s="2"/>
    </row>
    <row r="7" spans="1:15" ht="13" x14ac:dyDescent="0.3">
      <c r="A7" s="300" t="s">
        <v>86</v>
      </c>
      <c r="B7" s="300"/>
      <c r="C7" s="300"/>
      <c r="D7" s="22" t="s">
        <v>274</v>
      </c>
      <c r="E7" s="7"/>
      <c r="F7" s="22"/>
      <c r="G7" s="22"/>
      <c r="H7" s="22"/>
      <c r="I7" s="22"/>
      <c r="J7" s="22"/>
      <c r="K7" s="70"/>
      <c r="L7" s="22"/>
      <c r="M7" s="22"/>
      <c r="N7" s="22"/>
      <c r="O7" s="22"/>
    </row>
    <row r="8" spans="1:15" ht="13" x14ac:dyDescent="0.3">
      <c r="A8" s="60"/>
      <c r="B8" s="60"/>
      <c r="C8" s="60"/>
      <c r="D8" s="22"/>
      <c r="E8" s="7"/>
      <c r="F8" s="22"/>
      <c r="G8" s="22"/>
      <c r="H8" s="22"/>
      <c r="I8" s="22"/>
      <c r="J8" s="22"/>
      <c r="K8" s="70"/>
      <c r="L8" s="22"/>
      <c r="M8" s="22"/>
      <c r="N8" s="22"/>
      <c r="O8" s="22"/>
    </row>
    <row r="9" spans="1:15" ht="14" thickBot="1" x14ac:dyDescent="0.4">
      <c r="A9" s="3" t="s">
        <v>61</v>
      </c>
      <c r="B9" s="3"/>
      <c r="C9" s="3"/>
      <c r="D9" s="3" t="s">
        <v>24</v>
      </c>
      <c r="E9" s="2"/>
      <c r="F9" s="2"/>
      <c r="G9" s="2"/>
      <c r="H9" s="2"/>
      <c r="I9" s="2"/>
      <c r="J9" s="2"/>
      <c r="K9" s="2"/>
      <c r="L9" s="253" t="s">
        <v>302</v>
      </c>
      <c r="M9" s="253"/>
      <c r="N9" s="253"/>
      <c r="O9" s="253"/>
    </row>
    <row r="10" spans="1:15" ht="13.5" thickTop="1" x14ac:dyDescent="0.3">
      <c r="A10" s="254" t="s">
        <v>3</v>
      </c>
      <c r="B10" s="257" t="s">
        <v>4</v>
      </c>
      <c r="C10" s="258"/>
      <c r="D10" s="259"/>
      <c r="E10" s="266" t="s">
        <v>5</v>
      </c>
      <c r="F10" s="267"/>
      <c r="G10" s="268" t="s">
        <v>62</v>
      </c>
      <c r="H10" s="268" t="s">
        <v>63</v>
      </c>
      <c r="I10" s="268" t="s">
        <v>6</v>
      </c>
      <c r="J10" s="268" t="s">
        <v>64</v>
      </c>
      <c r="K10" s="272" t="s">
        <v>48</v>
      </c>
      <c r="L10" s="273"/>
      <c r="M10" s="266" t="s">
        <v>65</v>
      </c>
      <c r="N10" s="274"/>
      <c r="O10" s="275"/>
    </row>
    <row r="11" spans="1:15" ht="13" x14ac:dyDescent="0.3">
      <c r="A11" s="255"/>
      <c r="B11" s="260"/>
      <c r="C11" s="261"/>
      <c r="D11" s="262"/>
      <c r="E11" s="276" t="s">
        <v>7</v>
      </c>
      <c r="F11" s="276" t="s">
        <v>8</v>
      </c>
      <c r="G11" s="269"/>
      <c r="H11" s="269"/>
      <c r="I11" s="269"/>
      <c r="J11" s="269"/>
      <c r="K11" s="276" t="s">
        <v>47</v>
      </c>
      <c r="L11" s="276" t="s">
        <v>9</v>
      </c>
      <c r="M11" s="276" t="s">
        <v>66</v>
      </c>
      <c r="N11" s="277" t="s">
        <v>9</v>
      </c>
      <c r="O11" s="278"/>
    </row>
    <row r="12" spans="1:15" ht="13" x14ac:dyDescent="0.3">
      <c r="A12" s="256"/>
      <c r="B12" s="263"/>
      <c r="C12" s="264"/>
      <c r="D12" s="265"/>
      <c r="E12" s="270"/>
      <c r="F12" s="270"/>
      <c r="G12" s="270"/>
      <c r="H12" s="270"/>
      <c r="I12" s="270"/>
      <c r="J12" s="270"/>
      <c r="K12" s="270"/>
      <c r="L12" s="270"/>
      <c r="M12" s="270"/>
      <c r="N12" s="4" t="s">
        <v>10</v>
      </c>
      <c r="O12" s="5" t="s">
        <v>11</v>
      </c>
    </row>
    <row r="13" spans="1:15" ht="13" x14ac:dyDescent="0.3">
      <c r="A13" s="18" t="s">
        <v>43</v>
      </c>
      <c r="B13" s="250" t="s">
        <v>44</v>
      </c>
      <c r="C13" s="251"/>
      <c r="D13" s="252"/>
      <c r="E13" s="16" t="s">
        <v>45</v>
      </c>
      <c r="F13" s="16" t="s">
        <v>39</v>
      </c>
      <c r="G13" s="16" t="s">
        <v>40</v>
      </c>
      <c r="H13" s="16" t="s">
        <v>33</v>
      </c>
      <c r="I13" s="16" t="s">
        <v>41</v>
      </c>
      <c r="J13" s="16" t="s">
        <v>42</v>
      </c>
      <c r="K13" s="16" t="s">
        <v>34</v>
      </c>
      <c r="L13" s="16" t="s">
        <v>35</v>
      </c>
      <c r="M13" s="16" t="s">
        <v>36</v>
      </c>
      <c r="N13" s="16" t="s">
        <v>37</v>
      </c>
      <c r="O13" s="17" t="s">
        <v>38</v>
      </c>
    </row>
    <row r="14" spans="1:15" ht="13.5" x14ac:dyDescent="0.35">
      <c r="A14" s="21" t="s">
        <v>88</v>
      </c>
      <c r="B14" s="24" t="s">
        <v>18</v>
      </c>
      <c r="C14" s="29"/>
      <c r="D14" s="30"/>
      <c r="E14" s="13"/>
      <c r="F14" s="13"/>
      <c r="G14" s="14"/>
      <c r="H14" s="8"/>
      <c r="I14" s="9"/>
      <c r="J14" s="12"/>
      <c r="K14" s="31"/>
      <c r="L14" s="10"/>
      <c r="M14" s="10"/>
      <c r="N14" s="14"/>
      <c r="O14" s="11"/>
    </row>
    <row r="15" spans="1:15" ht="13.5" x14ac:dyDescent="0.35">
      <c r="A15" s="21"/>
      <c r="B15" s="25">
        <v>1</v>
      </c>
      <c r="C15" s="49" t="s">
        <v>275</v>
      </c>
      <c r="D15" s="65"/>
      <c r="E15" s="13"/>
      <c r="F15" s="13"/>
      <c r="G15" s="14"/>
      <c r="H15" s="8"/>
      <c r="I15" s="9"/>
      <c r="J15" s="10"/>
      <c r="K15" s="10"/>
      <c r="L15" s="10"/>
      <c r="M15" s="10"/>
      <c r="N15" s="28"/>
      <c r="O15" s="11"/>
    </row>
    <row r="16" spans="1:15" ht="13.5" x14ac:dyDescent="0.35">
      <c r="A16" s="21"/>
      <c r="B16" s="42" t="s">
        <v>69</v>
      </c>
      <c r="C16" s="58" t="s">
        <v>276</v>
      </c>
      <c r="D16" s="59"/>
      <c r="E16" s="13"/>
      <c r="F16" s="13"/>
      <c r="G16" s="14">
        <v>680000</v>
      </c>
      <c r="H16" s="8"/>
      <c r="I16" s="9"/>
      <c r="J16" s="10">
        <f>G16/G31*100</f>
        <v>1.7000000000000002</v>
      </c>
      <c r="K16" s="10">
        <v>0</v>
      </c>
      <c r="L16" s="10">
        <f>ROUND(N16/G16*100,0)</f>
        <v>0</v>
      </c>
      <c r="M16" s="10">
        <f>J16*K16/100</f>
        <v>0</v>
      </c>
      <c r="N16" s="28">
        <v>0</v>
      </c>
      <c r="O16" s="11">
        <f>J16*L16/100</f>
        <v>0</v>
      </c>
    </row>
    <row r="17" spans="1:15" ht="13.5" x14ac:dyDescent="0.35">
      <c r="A17" s="21" t="s">
        <v>79</v>
      </c>
      <c r="B17" s="140" t="s">
        <v>26</v>
      </c>
      <c r="D17" s="65"/>
      <c r="E17" s="13"/>
      <c r="F17" s="13"/>
      <c r="G17" s="14"/>
      <c r="H17" s="8"/>
      <c r="I17" s="9"/>
      <c r="J17" s="10"/>
      <c r="K17" s="10"/>
      <c r="L17" s="10"/>
      <c r="M17" s="10"/>
      <c r="N17" s="28"/>
      <c r="O17" s="11"/>
    </row>
    <row r="18" spans="1:15" ht="13.5" x14ac:dyDescent="0.35">
      <c r="A18" s="21"/>
      <c r="B18" s="43">
        <v>1</v>
      </c>
      <c r="C18" s="297" t="s">
        <v>190</v>
      </c>
      <c r="D18" s="298"/>
      <c r="E18" s="13"/>
      <c r="F18" s="13"/>
      <c r="G18" s="14"/>
      <c r="H18" s="8"/>
      <c r="I18" s="9"/>
      <c r="J18" s="10"/>
      <c r="K18" s="10"/>
      <c r="L18" s="10"/>
      <c r="M18" s="10"/>
      <c r="N18" s="28"/>
      <c r="O18" s="11"/>
    </row>
    <row r="19" spans="1:15" ht="13.5" x14ac:dyDescent="0.35">
      <c r="A19" s="21"/>
      <c r="B19" s="42" t="s">
        <v>69</v>
      </c>
      <c r="C19" s="297" t="s">
        <v>27</v>
      </c>
      <c r="D19" s="298"/>
      <c r="E19" s="13"/>
      <c r="F19" s="13"/>
      <c r="G19" s="14">
        <v>1930000</v>
      </c>
      <c r="H19" s="8"/>
      <c r="I19" s="9"/>
      <c r="J19" s="10">
        <f>G19/G31*100</f>
        <v>4.8250000000000002</v>
      </c>
      <c r="K19" s="10">
        <v>0</v>
      </c>
      <c r="L19" s="10">
        <f>ROUND(N19/G19*100,0)</f>
        <v>0</v>
      </c>
      <c r="M19" s="10">
        <f>J19*K19/100</f>
        <v>0</v>
      </c>
      <c r="N19" s="28">
        <v>0</v>
      </c>
      <c r="O19" s="11">
        <f>J19*L19/100</f>
        <v>0</v>
      </c>
    </row>
    <row r="20" spans="1:15" ht="13.5" x14ac:dyDescent="0.35">
      <c r="A20" s="21"/>
      <c r="B20" s="43">
        <v>2</v>
      </c>
      <c r="C20" s="297" t="s">
        <v>215</v>
      </c>
      <c r="D20" s="298"/>
      <c r="E20" s="13"/>
      <c r="F20" s="13"/>
      <c r="G20" s="14"/>
      <c r="H20" s="8"/>
      <c r="I20" s="9"/>
      <c r="J20" s="10"/>
      <c r="K20" s="10"/>
      <c r="L20" s="10"/>
      <c r="M20" s="10"/>
      <c r="N20" s="28"/>
      <c r="O20" s="11"/>
    </row>
    <row r="21" spans="1:15" ht="13.5" x14ac:dyDescent="0.35">
      <c r="A21" s="21"/>
      <c r="B21" s="139" t="s">
        <v>185</v>
      </c>
      <c r="C21" s="297" t="s">
        <v>277</v>
      </c>
      <c r="D21" s="298"/>
      <c r="E21" s="13"/>
      <c r="F21" s="13"/>
      <c r="G21" s="14">
        <v>306000</v>
      </c>
      <c r="H21" s="8"/>
      <c r="I21" s="9"/>
      <c r="J21" s="10">
        <f>G21/G31*100</f>
        <v>0.76500000000000001</v>
      </c>
      <c r="K21" s="10">
        <v>0</v>
      </c>
      <c r="L21" s="10">
        <f>ROUND(N21/G21*100,0)</f>
        <v>0</v>
      </c>
      <c r="M21" s="10">
        <f>J21*K21/100</f>
        <v>0</v>
      </c>
      <c r="N21" s="28">
        <v>0</v>
      </c>
      <c r="O21" s="11">
        <f>J21*L21/100</f>
        <v>0</v>
      </c>
    </row>
    <row r="22" spans="1:15" ht="13.5" x14ac:dyDescent="0.35">
      <c r="A22" s="21"/>
      <c r="B22" s="43">
        <v>3</v>
      </c>
      <c r="C22" s="49" t="s">
        <v>158</v>
      </c>
      <c r="D22" s="50"/>
      <c r="E22" s="13"/>
      <c r="F22" s="13"/>
      <c r="G22" s="14"/>
      <c r="H22" s="8"/>
      <c r="I22" s="9"/>
      <c r="J22" s="10"/>
      <c r="K22" s="10"/>
      <c r="L22" s="10"/>
      <c r="M22" s="10"/>
      <c r="N22" s="28"/>
      <c r="O22" s="11"/>
    </row>
    <row r="23" spans="1:15" ht="13.5" x14ac:dyDescent="0.35">
      <c r="A23" s="21"/>
      <c r="B23" s="42" t="s">
        <v>185</v>
      </c>
      <c r="C23" s="297" t="s">
        <v>158</v>
      </c>
      <c r="D23" s="298"/>
      <c r="E23" s="13"/>
      <c r="F23" s="13"/>
      <c r="G23" s="14">
        <v>7084000</v>
      </c>
      <c r="H23" s="8"/>
      <c r="I23" s="9"/>
      <c r="J23" s="10">
        <f>G23/G31*100</f>
        <v>17.71</v>
      </c>
      <c r="K23" s="10">
        <v>0</v>
      </c>
      <c r="L23" s="10">
        <f>ROUND(N23/G23*100,0)</f>
        <v>0</v>
      </c>
      <c r="M23" s="10">
        <f>J23*K23/100</f>
        <v>0</v>
      </c>
      <c r="N23" s="28">
        <v>0</v>
      </c>
      <c r="O23" s="11">
        <f>J23*L23/100</f>
        <v>0</v>
      </c>
    </row>
    <row r="24" spans="1:15" ht="13.5" x14ac:dyDescent="0.35">
      <c r="A24" s="21" t="s">
        <v>278</v>
      </c>
      <c r="B24" s="134" t="s">
        <v>53</v>
      </c>
      <c r="C24" s="135"/>
      <c r="D24" s="136"/>
      <c r="E24" s="13"/>
      <c r="F24" s="13"/>
      <c r="G24" s="14"/>
      <c r="H24" s="8"/>
      <c r="I24" s="9"/>
      <c r="J24" s="10"/>
      <c r="K24" s="10"/>
      <c r="L24" s="10"/>
      <c r="M24" s="10"/>
      <c r="N24" s="28"/>
      <c r="O24" s="11"/>
    </row>
    <row r="25" spans="1:15" ht="13.5" x14ac:dyDescent="0.35">
      <c r="A25" s="21"/>
      <c r="B25" s="43">
        <v>1</v>
      </c>
      <c r="C25" s="135" t="s">
        <v>235</v>
      </c>
      <c r="D25" s="136"/>
      <c r="E25" s="13"/>
      <c r="F25" s="13"/>
      <c r="G25" s="14"/>
      <c r="H25" s="8"/>
      <c r="I25" s="9"/>
      <c r="J25" s="10"/>
      <c r="K25" s="10"/>
      <c r="L25" s="10"/>
      <c r="M25" s="10"/>
      <c r="N25" s="28"/>
      <c r="O25" s="11"/>
    </row>
    <row r="26" spans="1:15" ht="13.5" x14ac:dyDescent="0.35">
      <c r="A26" s="21"/>
      <c r="B26" s="42" t="s">
        <v>185</v>
      </c>
      <c r="C26" s="135" t="s">
        <v>279</v>
      </c>
      <c r="D26" s="136"/>
      <c r="E26" s="13"/>
      <c r="F26" s="13"/>
      <c r="G26" s="14">
        <v>30000000</v>
      </c>
      <c r="H26" s="8"/>
      <c r="I26" s="9"/>
      <c r="J26" s="10">
        <f>G26/G31*100</f>
        <v>75</v>
      </c>
      <c r="K26" s="10">
        <v>0</v>
      </c>
      <c r="L26" s="10">
        <f>ROUND(N26/G26*100,0)</f>
        <v>0</v>
      </c>
      <c r="M26" s="10">
        <f>J26*K26/100</f>
        <v>0</v>
      </c>
      <c r="N26" s="28">
        <v>0</v>
      </c>
      <c r="O26" s="11">
        <f>J26*L26/100</f>
        <v>0</v>
      </c>
    </row>
    <row r="27" spans="1:15" ht="13.5" x14ac:dyDescent="0.35">
      <c r="A27" s="21"/>
      <c r="B27" s="42"/>
      <c r="C27" s="135"/>
      <c r="D27" s="136"/>
      <c r="E27" s="13"/>
      <c r="F27" s="13"/>
      <c r="G27" s="14"/>
      <c r="H27" s="8"/>
      <c r="I27" s="9"/>
      <c r="J27" s="10"/>
      <c r="K27" s="10"/>
      <c r="L27" s="10"/>
      <c r="M27" s="10"/>
      <c r="N27" s="28"/>
      <c r="O27" s="11"/>
    </row>
    <row r="28" spans="1:15" ht="13.5" x14ac:dyDescent="0.35">
      <c r="A28" s="21"/>
      <c r="B28" s="42"/>
      <c r="C28" s="135"/>
      <c r="D28" s="136"/>
      <c r="E28" s="13"/>
      <c r="F28" s="13"/>
      <c r="G28" s="14"/>
      <c r="H28" s="8"/>
      <c r="I28" s="9"/>
      <c r="J28" s="10"/>
      <c r="K28" s="10"/>
      <c r="L28" s="10"/>
      <c r="M28" s="10"/>
      <c r="N28" s="28"/>
      <c r="O28" s="11"/>
    </row>
    <row r="29" spans="1:15" ht="13.5" x14ac:dyDescent="0.35">
      <c r="A29" s="21"/>
      <c r="B29" s="42"/>
      <c r="C29" s="135"/>
      <c r="D29" s="136"/>
      <c r="E29" s="13"/>
      <c r="F29" s="13"/>
      <c r="G29" s="14"/>
      <c r="H29" s="8"/>
      <c r="I29" s="9"/>
      <c r="J29" s="10"/>
      <c r="K29" s="10"/>
      <c r="L29" s="10"/>
      <c r="M29" s="10"/>
      <c r="N29" s="28"/>
      <c r="O29" s="11"/>
    </row>
    <row r="30" spans="1:15" ht="13.5" x14ac:dyDescent="0.35">
      <c r="A30" s="21"/>
      <c r="B30" s="25"/>
      <c r="C30" s="49"/>
      <c r="D30" s="50"/>
      <c r="E30" s="13"/>
      <c r="F30" s="13"/>
      <c r="G30" s="14"/>
      <c r="H30" s="8"/>
      <c r="I30" s="9"/>
      <c r="J30" s="12"/>
      <c r="K30" s="10"/>
      <c r="L30" s="10"/>
      <c r="M30" s="10"/>
      <c r="N30" s="28"/>
      <c r="O30" s="11"/>
    </row>
    <row r="31" spans="1:15" ht="13.5" thickBot="1" x14ac:dyDescent="0.3">
      <c r="A31" s="245" t="s">
        <v>12</v>
      </c>
      <c r="B31" s="246"/>
      <c r="C31" s="246"/>
      <c r="D31" s="246"/>
      <c r="E31" s="246"/>
      <c r="F31" s="247"/>
      <c r="G31" s="32">
        <f>SUM(G14:G29)</f>
        <v>40000000</v>
      </c>
      <c r="H31" s="33" t="s">
        <v>19</v>
      </c>
      <c r="I31" s="34"/>
      <c r="J31" s="35">
        <f>SUM(J14:J22)</f>
        <v>7.29</v>
      </c>
      <c r="K31" s="36"/>
      <c r="L31" s="36"/>
      <c r="M31" s="37">
        <f>SUM(M15:M30)</f>
        <v>0</v>
      </c>
      <c r="N31" s="44">
        <f>SUM(N14:N30)</f>
        <v>0</v>
      </c>
      <c r="O31" s="38">
        <f>SUM(O14:O30)</f>
        <v>0</v>
      </c>
    </row>
    <row r="32" spans="1:15" ht="13.5" thickTop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3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91" t="s">
        <v>359</v>
      </c>
    </row>
    <row r="34" spans="1:15" ht="13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 t="s">
        <v>25</v>
      </c>
      <c r="N34" s="2"/>
      <c r="O34" s="2"/>
    </row>
    <row r="35" spans="1:15" ht="13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N35" s="2"/>
      <c r="O35" s="2"/>
    </row>
    <row r="36" spans="1:15" ht="13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N36" s="2"/>
      <c r="O36" s="2"/>
    </row>
    <row r="37" spans="1:15" ht="13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6" t="s">
        <v>152</v>
      </c>
      <c r="N37" s="2"/>
      <c r="O37" s="2"/>
    </row>
    <row r="38" spans="1:15" ht="13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3" t="s">
        <v>153</v>
      </c>
      <c r="N38" s="2"/>
      <c r="O38" s="2"/>
    </row>
    <row r="40" spans="1:15" ht="13" x14ac:dyDescent="0.3">
      <c r="A40" s="23" t="s">
        <v>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3" x14ac:dyDescent="0.3">
      <c r="A41" s="1" t="s">
        <v>1</v>
      </c>
      <c r="B41" s="67"/>
      <c r="C41" s="68"/>
      <c r="D41" s="54"/>
    </row>
    <row r="42" spans="1:15" ht="17" x14ac:dyDescent="0.5">
      <c r="A42" s="271" t="s">
        <v>2</v>
      </c>
      <c r="B42" s="271"/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</row>
    <row r="43" spans="1:15" ht="17" x14ac:dyDescent="0.5">
      <c r="A43" s="279" t="s">
        <v>46</v>
      </c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</row>
    <row r="44" spans="1:15" ht="17" x14ac:dyDescent="0.5">
      <c r="A44" s="279" t="s">
        <v>198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</row>
    <row r="45" spans="1:15" ht="13" x14ac:dyDescent="0.3">
      <c r="A45" s="3" t="s">
        <v>60</v>
      </c>
      <c r="B45" s="3"/>
      <c r="C45" s="3"/>
      <c r="D45" s="3" t="s">
        <v>68</v>
      </c>
      <c r="E45" s="2"/>
      <c r="F45" s="69"/>
      <c r="G45" s="69"/>
      <c r="H45" s="69"/>
      <c r="I45" s="69"/>
      <c r="J45" s="69"/>
      <c r="K45" s="69"/>
      <c r="L45" s="69"/>
      <c r="M45" s="2"/>
      <c r="N45" s="2"/>
      <c r="O45" s="2"/>
    </row>
    <row r="46" spans="1:15" ht="13" x14ac:dyDescent="0.3">
      <c r="A46" s="300" t="s">
        <v>86</v>
      </c>
      <c r="B46" s="300"/>
      <c r="C46" s="300"/>
      <c r="D46" s="22" t="s">
        <v>94</v>
      </c>
      <c r="E46" s="7"/>
      <c r="F46" s="22"/>
      <c r="G46" s="22"/>
      <c r="H46" s="22"/>
      <c r="I46" s="22"/>
      <c r="J46" s="22"/>
      <c r="K46" s="70"/>
      <c r="L46" s="22"/>
      <c r="M46" s="22"/>
      <c r="N46" s="22"/>
      <c r="O46" s="22"/>
    </row>
    <row r="47" spans="1:15" ht="13" x14ac:dyDescent="0.3">
      <c r="A47" s="137"/>
      <c r="B47" s="137"/>
      <c r="C47" s="137"/>
      <c r="D47" s="22"/>
      <c r="E47" s="7"/>
      <c r="F47" s="22"/>
      <c r="G47" s="22"/>
      <c r="H47" s="22"/>
      <c r="I47" s="22"/>
      <c r="J47" s="22"/>
      <c r="K47" s="70"/>
      <c r="L47" s="22"/>
      <c r="M47" s="22"/>
      <c r="N47" s="22"/>
      <c r="O47" s="22"/>
    </row>
    <row r="48" spans="1:15" ht="14" thickBot="1" x14ac:dyDescent="0.4">
      <c r="A48" s="3" t="s">
        <v>61</v>
      </c>
      <c r="B48" s="3"/>
      <c r="C48" s="3"/>
      <c r="D48" s="3" t="s">
        <v>24</v>
      </c>
      <c r="E48" s="2"/>
      <c r="F48" s="2"/>
      <c r="G48" s="2"/>
      <c r="H48" s="2"/>
      <c r="I48" s="2"/>
      <c r="J48" s="2"/>
      <c r="K48" s="2"/>
      <c r="L48" s="253" t="s">
        <v>302</v>
      </c>
      <c r="M48" s="253"/>
      <c r="N48" s="253"/>
      <c r="O48" s="253"/>
    </row>
    <row r="49" spans="1:15" ht="13.5" thickTop="1" x14ac:dyDescent="0.3">
      <c r="A49" s="254" t="s">
        <v>3</v>
      </c>
      <c r="B49" s="257" t="s">
        <v>4</v>
      </c>
      <c r="C49" s="258"/>
      <c r="D49" s="259"/>
      <c r="E49" s="266" t="s">
        <v>5</v>
      </c>
      <c r="F49" s="267"/>
      <c r="G49" s="268" t="s">
        <v>62</v>
      </c>
      <c r="H49" s="268" t="s">
        <v>63</v>
      </c>
      <c r="I49" s="268" t="s">
        <v>6</v>
      </c>
      <c r="J49" s="268" t="s">
        <v>64</v>
      </c>
      <c r="K49" s="272" t="s">
        <v>48</v>
      </c>
      <c r="L49" s="273"/>
      <c r="M49" s="266" t="s">
        <v>65</v>
      </c>
      <c r="N49" s="274"/>
      <c r="O49" s="275"/>
    </row>
    <row r="50" spans="1:15" ht="13" x14ac:dyDescent="0.3">
      <c r="A50" s="255"/>
      <c r="B50" s="260"/>
      <c r="C50" s="261"/>
      <c r="D50" s="262"/>
      <c r="E50" s="276" t="s">
        <v>7</v>
      </c>
      <c r="F50" s="276" t="s">
        <v>8</v>
      </c>
      <c r="G50" s="269"/>
      <c r="H50" s="269"/>
      <c r="I50" s="269"/>
      <c r="J50" s="269"/>
      <c r="K50" s="276" t="s">
        <v>47</v>
      </c>
      <c r="L50" s="276" t="s">
        <v>9</v>
      </c>
      <c r="M50" s="276" t="s">
        <v>66</v>
      </c>
      <c r="N50" s="277" t="s">
        <v>9</v>
      </c>
      <c r="O50" s="278"/>
    </row>
    <row r="51" spans="1:15" ht="13" x14ac:dyDescent="0.3">
      <c r="A51" s="256"/>
      <c r="B51" s="263"/>
      <c r="C51" s="264"/>
      <c r="D51" s="265"/>
      <c r="E51" s="270"/>
      <c r="F51" s="270"/>
      <c r="G51" s="270"/>
      <c r="H51" s="270"/>
      <c r="I51" s="270"/>
      <c r="J51" s="270"/>
      <c r="K51" s="270"/>
      <c r="L51" s="270"/>
      <c r="M51" s="270"/>
      <c r="N51" s="4" t="s">
        <v>10</v>
      </c>
      <c r="O51" s="5" t="s">
        <v>11</v>
      </c>
    </row>
    <row r="52" spans="1:15" ht="13" x14ac:dyDescent="0.3">
      <c r="A52" s="18" t="s">
        <v>43</v>
      </c>
      <c r="B52" s="250" t="s">
        <v>44</v>
      </c>
      <c r="C52" s="251"/>
      <c r="D52" s="252"/>
      <c r="E52" s="16" t="s">
        <v>45</v>
      </c>
      <c r="F52" s="16" t="s">
        <v>39</v>
      </c>
      <c r="G52" s="16" t="s">
        <v>40</v>
      </c>
      <c r="H52" s="16" t="s">
        <v>33</v>
      </c>
      <c r="I52" s="16" t="s">
        <v>41</v>
      </c>
      <c r="J52" s="16" t="s">
        <v>42</v>
      </c>
      <c r="K52" s="16" t="s">
        <v>34</v>
      </c>
      <c r="L52" s="16" t="s">
        <v>35</v>
      </c>
      <c r="M52" s="16" t="s">
        <v>36</v>
      </c>
      <c r="N52" s="16" t="s">
        <v>37</v>
      </c>
      <c r="O52" s="17" t="s">
        <v>38</v>
      </c>
    </row>
    <row r="53" spans="1:15" ht="13.5" x14ac:dyDescent="0.35">
      <c r="A53" s="21">
        <v>1</v>
      </c>
      <c r="B53" s="140" t="s">
        <v>26</v>
      </c>
      <c r="D53" s="65"/>
      <c r="E53" s="13"/>
      <c r="F53" s="13"/>
      <c r="G53" s="14"/>
      <c r="H53" s="8"/>
      <c r="I53" s="9"/>
      <c r="J53" s="10"/>
      <c r="K53" s="10"/>
      <c r="L53" s="10"/>
      <c r="M53" s="10"/>
      <c r="N53" s="28"/>
      <c r="O53" s="11"/>
    </row>
    <row r="54" spans="1:15" ht="13.5" x14ac:dyDescent="0.35">
      <c r="A54" s="21"/>
      <c r="B54" s="43">
        <v>1</v>
      </c>
      <c r="C54" s="297" t="s">
        <v>190</v>
      </c>
      <c r="D54" s="298"/>
      <c r="E54" s="13"/>
      <c r="F54" s="13"/>
      <c r="G54" s="14"/>
      <c r="H54" s="8"/>
      <c r="I54" s="9"/>
      <c r="J54" s="10"/>
      <c r="K54" s="10"/>
      <c r="L54" s="10"/>
      <c r="M54" s="10"/>
      <c r="N54" s="28"/>
      <c r="O54" s="11"/>
    </row>
    <row r="55" spans="1:15" ht="13.5" x14ac:dyDescent="0.35">
      <c r="A55" s="21"/>
      <c r="B55" s="42" t="s">
        <v>69</v>
      </c>
      <c r="C55" s="297" t="s">
        <v>27</v>
      </c>
      <c r="D55" s="298"/>
      <c r="E55" s="13"/>
      <c r="F55" s="13"/>
      <c r="G55" s="14">
        <v>5483000</v>
      </c>
      <c r="H55" s="8"/>
      <c r="I55" s="9"/>
      <c r="J55" s="10">
        <f>G55/G69*100</f>
        <v>3.1331428571428575</v>
      </c>
      <c r="K55" s="10">
        <v>0</v>
      </c>
      <c r="L55" s="10">
        <f>ROUND(N55/G55*100,0)</f>
        <v>0</v>
      </c>
      <c r="M55" s="10">
        <f>J55*K55/100</f>
        <v>0</v>
      </c>
      <c r="N55" s="28">
        <v>0</v>
      </c>
      <c r="O55" s="11">
        <f>J55*L55/100</f>
        <v>0</v>
      </c>
    </row>
    <row r="56" spans="1:15" ht="13.5" x14ac:dyDescent="0.35">
      <c r="A56" s="21"/>
      <c r="B56" s="43">
        <v>2</v>
      </c>
      <c r="C56" s="297" t="s">
        <v>215</v>
      </c>
      <c r="D56" s="298"/>
      <c r="E56" s="13"/>
      <c r="F56" s="13"/>
      <c r="G56" s="14"/>
      <c r="H56" s="8"/>
      <c r="I56" s="9"/>
      <c r="J56" s="10"/>
      <c r="K56" s="10"/>
      <c r="L56" s="10"/>
      <c r="M56" s="10"/>
      <c r="N56" s="28"/>
      <c r="O56" s="11"/>
    </row>
    <row r="57" spans="1:15" ht="13.5" x14ac:dyDescent="0.35">
      <c r="A57" s="21"/>
      <c r="B57" s="139" t="s">
        <v>185</v>
      </c>
      <c r="C57" s="297" t="s">
        <v>280</v>
      </c>
      <c r="D57" s="298"/>
      <c r="E57" s="13"/>
      <c r="F57" s="13"/>
      <c r="G57" s="14">
        <v>7750000</v>
      </c>
      <c r="H57" s="8"/>
      <c r="I57" s="9"/>
      <c r="J57" s="10">
        <f>G57/G69*100</f>
        <v>4.4285714285714279</v>
      </c>
      <c r="K57" s="10">
        <v>0</v>
      </c>
      <c r="L57" s="10">
        <f>ROUND(N57/G57*100,0)</f>
        <v>0</v>
      </c>
      <c r="M57" s="10">
        <f>J57*K57/100</f>
        <v>0</v>
      </c>
      <c r="N57" s="28">
        <v>0</v>
      </c>
      <c r="O57" s="11">
        <f>J57*L57/100</f>
        <v>0</v>
      </c>
    </row>
    <row r="58" spans="1:15" ht="13.5" x14ac:dyDescent="0.35">
      <c r="A58" s="21"/>
      <c r="B58" s="139" t="s">
        <v>185</v>
      </c>
      <c r="C58" s="135" t="s">
        <v>264</v>
      </c>
      <c r="D58" s="136"/>
      <c r="E58" s="13"/>
      <c r="F58" s="13"/>
      <c r="G58" s="14">
        <v>14745000</v>
      </c>
      <c r="H58" s="8"/>
      <c r="I58" s="9"/>
      <c r="J58" s="10">
        <f>G58/G69*100</f>
        <v>8.425714285714287</v>
      </c>
      <c r="K58" s="10">
        <v>0</v>
      </c>
      <c r="L58" s="10">
        <f>ROUND(N58/G58*100,0)</f>
        <v>0</v>
      </c>
      <c r="M58" s="10">
        <f>J58*K58/100</f>
        <v>0</v>
      </c>
      <c r="N58" s="28">
        <v>0</v>
      </c>
      <c r="O58" s="11">
        <f>J58*L58/100</f>
        <v>0</v>
      </c>
    </row>
    <row r="59" spans="1:15" ht="13.5" x14ac:dyDescent="0.35">
      <c r="A59" s="21"/>
      <c r="B59" s="139" t="s">
        <v>185</v>
      </c>
      <c r="C59" s="135" t="s">
        <v>281</v>
      </c>
      <c r="D59" s="136"/>
      <c r="E59" s="13"/>
      <c r="F59" s="13"/>
      <c r="G59" s="14">
        <v>1500000</v>
      </c>
      <c r="H59" s="8"/>
      <c r="I59" s="9"/>
      <c r="J59" s="10">
        <f>G59/G69*100</f>
        <v>0.85714285714285721</v>
      </c>
      <c r="K59" s="10">
        <v>0</v>
      </c>
      <c r="L59" s="10">
        <f>ROUND(N59/G59*100,0)</f>
        <v>0</v>
      </c>
      <c r="M59" s="10">
        <f>J59*K59/100</f>
        <v>0</v>
      </c>
      <c r="N59" s="28">
        <v>0</v>
      </c>
      <c r="O59" s="11">
        <f>J59*L59/100</f>
        <v>0</v>
      </c>
    </row>
    <row r="60" spans="1:15" ht="13.5" x14ac:dyDescent="0.35">
      <c r="A60" s="21"/>
      <c r="B60" s="43">
        <v>3</v>
      </c>
      <c r="C60" s="49" t="s">
        <v>263</v>
      </c>
      <c r="D60" s="50"/>
      <c r="E60" s="13"/>
      <c r="F60" s="13"/>
      <c r="G60" s="14"/>
      <c r="H60" s="8"/>
      <c r="I60" s="9"/>
      <c r="J60" s="10"/>
      <c r="K60" s="10"/>
      <c r="L60" s="10"/>
      <c r="M60" s="10"/>
      <c r="N60" s="28"/>
      <c r="O60" s="11"/>
    </row>
    <row r="61" spans="1:15" ht="13.5" x14ac:dyDescent="0.35">
      <c r="A61" s="21"/>
      <c r="B61" s="42" t="s">
        <v>185</v>
      </c>
      <c r="C61" s="297" t="s">
        <v>282</v>
      </c>
      <c r="D61" s="298"/>
      <c r="E61" s="13"/>
      <c r="F61" s="13"/>
      <c r="G61" s="14">
        <v>290000</v>
      </c>
      <c r="H61" s="8"/>
      <c r="I61" s="9"/>
      <c r="J61" s="10">
        <f>G61/G69*100</f>
        <v>0.16571428571428573</v>
      </c>
      <c r="K61" s="10">
        <v>0</v>
      </c>
      <c r="L61" s="10">
        <f>ROUND(N61/G61*100,0)</f>
        <v>0</v>
      </c>
      <c r="M61" s="10">
        <f>J61*K61/100</f>
        <v>0</v>
      </c>
      <c r="N61" s="28">
        <v>0</v>
      </c>
      <c r="O61" s="11">
        <f>J61*L61/100</f>
        <v>0</v>
      </c>
    </row>
    <row r="62" spans="1:15" ht="13.5" x14ac:dyDescent="0.35">
      <c r="A62" s="21"/>
      <c r="B62" s="43">
        <v>4</v>
      </c>
      <c r="C62" s="135" t="s">
        <v>283</v>
      </c>
      <c r="D62" s="136"/>
      <c r="E62" s="13"/>
      <c r="F62" s="13"/>
      <c r="G62" s="14"/>
      <c r="H62" s="8"/>
      <c r="I62" s="9"/>
      <c r="J62" s="10"/>
      <c r="K62" s="10"/>
      <c r="L62" s="10"/>
      <c r="M62" s="10"/>
      <c r="N62" s="28"/>
      <c r="O62" s="11"/>
    </row>
    <row r="63" spans="1:15" ht="13.5" x14ac:dyDescent="0.35">
      <c r="A63" s="21"/>
      <c r="B63" s="42" t="s">
        <v>185</v>
      </c>
      <c r="C63" s="135" t="s">
        <v>284</v>
      </c>
      <c r="D63" s="136"/>
      <c r="E63" s="13"/>
      <c r="F63" s="13"/>
      <c r="G63" s="14">
        <v>2200000</v>
      </c>
      <c r="H63" s="8"/>
      <c r="I63" s="9"/>
      <c r="J63" s="10">
        <f>G63/G69*100</f>
        <v>1.2571428571428571</v>
      </c>
      <c r="K63" s="10">
        <v>0</v>
      </c>
      <c r="L63" s="10">
        <f>ROUND(N63/G63*100,0)</f>
        <v>0</v>
      </c>
      <c r="M63" s="10">
        <f>J63*K63/100</f>
        <v>0</v>
      </c>
      <c r="N63" s="28">
        <v>0</v>
      </c>
      <c r="O63" s="11">
        <f>J63*L63/100</f>
        <v>0</v>
      </c>
    </row>
    <row r="64" spans="1:15" ht="13.5" x14ac:dyDescent="0.35">
      <c r="A64" s="21"/>
      <c r="B64" s="42" t="s">
        <v>185</v>
      </c>
      <c r="C64" s="135" t="s">
        <v>285</v>
      </c>
      <c r="D64" s="136"/>
      <c r="E64" s="13"/>
      <c r="F64" s="13"/>
      <c r="G64" s="14">
        <v>9600000</v>
      </c>
      <c r="H64" s="8"/>
      <c r="I64" s="9"/>
      <c r="J64" s="10">
        <f>G64/G69*100</f>
        <v>5.4857142857142858</v>
      </c>
      <c r="K64" s="10">
        <v>0</v>
      </c>
      <c r="L64" s="10">
        <f>ROUND(N64/G64*100,0)</f>
        <v>0</v>
      </c>
      <c r="M64" s="10">
        <f>J64*K64/100</f>
        <v>0</v>
      </c>
      <c r="N64" s="28">
        <v>0</v>
      </c>
      <c r="O64" s="11">
        <f>J64*L64/100</f>
        <v>0</v>
      </c>
    </row>
    <row r="65" spans="1:15" ht="13.5" x14ac:dyDescent="0.35">
      <c r="A65" s="21"/>
      <c r="B65" s="42">
        <v>5</v>
      </c>
      <c r="C65" s="135" t="s">
        <v>286</v>
      </c>
      <c r="D65" s="136"/>
      <c r="E65" s="13"/>
      <c r="F65" s="13"/>
      <c r="G65" s="14"/>
      <c r="H65" s="8"/>
      <c r="I65" s="9"/>
      <c r="J65" s="10"/>
      <c r="K65" s="10"/>
      <c r="L65" s="10"/>
      <c r="M65" s="10"/>
      <c r="N65" s="28"/>
      <c r="O65" s="11"/>
    </row>
    <row r="66" spans="1:15" ht="13.5" x14ac:dyDescent="0.35">
      <c r="A66" s="21"/>
      <c r="B66" s="42" t="s">
        <v>185</v>
      </c>
      <c r="C66" s="135" t="s">
        <v>95</v>
      </c>
      <c r="D66" s="136"/>
      <c r="E66" s="13"/>
      <c r="F66" s="13"/>
      <c r="G66" s="14">
        <v>25280000</v>
      </c>
      <c r="H66" s="8"/>
      <c r="I66" s="9"/>
      <c r="J66" s="10">
        <f>G66/G69*100</f>
        <v>14.445714285714287</v>
      </c>
      <c r="K66" s="10">
        <v>0</v>
      </c>
      <c r="L66" s="10">
        <f>ROUND(N66/G66*100,0)</f>
        <v>0</v>
      </c>
      <c r="M66" s="10">
        <f>J66*K66/100</f>
        <v>0</v>
      </c>
      <c r="N66" s="28">
        <v>0</v>
      </c>
      <c r="O66" s="11">
        <f>J66*L66/100</f>
        <v>0</v>
      </c>
    </row>
    <row r="67" spans="1:15" ht="13.5" x14ac:dyDescent="0.35">
      <c r="A67" s="21"/>
      <c r="B67" s="42">
        <v>6</v>
      </c>
      <c r="C67" s="135" t="s">
        <v>158</v>
      </c>
      <c r="D67" s="136"/>
      <c r="E67" s="13"/>
      <c r="F67" s="13"/>
      <c r="G67" s="14"/>
      <c r="H67" s="8"/>
      <c r="I67" s="9"/>
      <c r="J67" s="10"/>
      <c r="K67" s="10"/>
      <c r="L67" s="10"/>
      <c r="M67" s="10"/>
      <c r="N67" s="28"/>
      <c r="O67" s="11"/>
    </row>
    <row r="68" spans="1:15" ht="13.5" x14ac:dyDescent="0.35">
      <c r="A68" s="21"/>
      <c r="B68" s="42" t="s">
        <v>185</v>
      </c>
      <c r="C68" s="49" t="s">
        <v>158</v>
      </c>
      <c r="D68" s="50"/>
      <c r="E68" s="13"/>
      <c r="F68" s="13"/>
      <c r="G68" s="14">
        <v>108152000</v>
      </c>
      <c r="H68" s="8"/>
      <c r="I68" s="9"/>
      <c r="J68" s="10">
        <f>G68/G69*100</f>
        <v>61.801142857142857</v>
      </c>
      <c r="K68" s="10">
        <v>0</v>
      </c>
      <c r="L68" s="10">
        <f>ROUND(N68/G68*100,0)</f>
        <v>0</v>
      </c>
      <c r="M68" s="10">
        <f>J68*K68/100</f>
        <v>0</v>
      </c>
      <c r="N68" s="28">
        <v>0</v>
      </c>
      <c r="O68" s="11">
        <f>J68*L68/100</f>
        <v>0</v>
      </c>
    </row>
    <row r="69" spans="1:15" ht="13.5" thickBot="1" x14ac:dyDescent="0.3">
      <c r="A69" s="245" t="s">
        <v>12</v>
      </c>
      <c r="B69" s="246"/>
      <c r="C69" s="246"/>
      <c r="D69" s="246"/>
      <c r="E69" s="246"/>
      <c r="F69" s="247"/>
      <c r="G69" s="32">
        <f>SUM(G53:G68)</f>
        <v>175000000</v>
      </c>
      <c r="H69" s="33" t="s">
        <v>19</v>
      </c>
      <c r="I69" s="34"/>
      <c r="J69" s="35">
        <f>SUM(J53:J68)</f>
        <v>100</v>
      </c>
      <c r="K69" s="36"/>
      <c r="L69" s="36"/>
      <c r="M69" s="37">
        <f>SUM(M53:M68)</f>
        <v>0</v>
      </c>
      <c r="N69" s="44">
        <f>SUM(N53:N68)</f>
        <v>0</v>
      </c>
      <c r="O69" s="38">
        <f>SUM(O53:O68)</f>
        <v>0</v>
      </c>
    </row>
    <row r="70" spans="1:15" ht="13.5" thickTop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3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35" t="s">
        <v>359</v>
      </c>
    </row>
    <row r="72" spans="1:15" ht="13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 t="s">
        <v>25</v>
      </c>
      <c r="N72" s="2"/>
      <c r="O72" s="2"/>
    </row>
    <row r="73" spans="1:15" ht="13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N73" s="2"/>
      <c r="O73" s="2"/>
    </row>
    <row r="74" spans="1:15" ht="13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N74" s="2"/>
      <c r="O74" s="2"/>
    </row>
    <row r="75" spans="1:15" ht="13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6" t="s">
        <v>152</v>
      </c>
      <c r="N75" s="2"/>
      <c r="O75" s="2"/>
    </row>
    <row r="76" spans="1:15" ht="13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" t="s">
        <v>153</v>
      </c>
      <c r="N76" s="2"/>
      <c r="O76" s="2"/>
    </row>
    <row r="77" spans="1:15" ht="13" x14ac:dyDescent="0.3">
      <c r="A77" s="3"/>
      <c r="J77" s="3"/>
    </row>
    <row r="78" spans="1:15" ht="13" x14ac:dyDescent="0.3">
      <c r="A78" s="23" t="s">
        <v>0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ht="13" x14ac:dyDescent="0.3">
      <c r="A79" s="1" t="s">
        <v>1</v>
      </c>
      <c r="B79" s="67"/>
      <c r="C79" s="68"/>
      <c r="D79" s="54"/>
    </row>
    <row r="80" spans="1:15" ht="17" x14ac:dyDescent="0.5">
      <c r="A80" s="271" t="s">
        <v>2</v>
      </c>
      <c r="B80" s="271"/>
      <c r="C80" s="271"/>
      <c r="D80" s="271"/>
      <c r="E80" s="271"/>
      <c r="F80" s="271"/>
      <c r="G80" s="271"/>
      <c r="H80" s="271"/>
      <c r="I80" s="271"/>
      <c r="J80" s="271"/>
      <c r="K80" s="271"/>
      <c r="L80" s="271"/>
      <c r="M80" s="271"/>
      <c r="N80" s="271"/>
      <c r="O80" s="271"/>
    </row>
    <row r="81" spans="1:17" ht="17" x14ac:dyDescent="0.5">
      <c r="A81" s="279" t="s">
        <v>46</v>
      </c>
      <c r="B81" s="279"/>
      <c r="C81" s="279"/>
      <c r="D81" s="279"/>
      <c r="E81" s="279"/>
      <c r="F81" s="279"/>
      <c r="G81" s="279"/>
      <c r="H81" s="279"/>
      <c r="I81" s="279"/>
      <c r="J81" s="279"/>
      <c r="K81" s="279"/>
      <c r="L81" s="279"/>
      <c r="M81" s="279"/>
      <c r="N81" s="279"/>
      <c r="O81" s="279"/>
    </row>
    <row r="82" spans="1:17" ht="17" x14ac:dyDescent="0.5">
      <c r="A82" s="279" t="s">
        <v>198</v>
      </c>
      <c r="B82" s="279"/>
      <c r="C82" s="279"/>
      <c r="D82" s="279"/>
      <c r="E82" s="279"/>
      <c r="F82" s="279"/>
      <c r="G82" s="279"/>
      <c r="H82" s="279"/>
      <c r="I82" s="279"/>
      <c r="J82" s="279"/>
      <c r="K82" s="279"/>
      <c r="L82" s="279"/>
      <c r="M82" s="279"/>
      <c r="N82" s="279"/>
      <c r="O82" s="279"/>
    </row>
    <row r="83" spans="1:17" ht="13" x14ac:dyDescent="0.3">
      <c r="A83" s="3" t="s">
        <v>60</v>
      </c>
      <c r="B83" s="3"/>
      <c r="C83" s="3"/>
      <c r="D83" s="3" t="s">
        <v>68</v>
      </c>
      <c r="E83" s="2"/>
      <c r="F83" s="69"/>
      <c r="G83" s="69"/>
      <c r="H83" s="69"/>
      <c r="I83" s="69"/>
      <c r="J83" s="69"/>
      <c r="K83" s="69"/>
      <c r="L83" s="69"/>
      <c r="M83" s="2"/>
      <c r="N83" s="2"/>
      <c r="O83" s="2"/>
    </row>
    <row r="84" spans="1:17" ht="13" x14ac:dyDescent="0.3">
      <c r="A84" s="300" t="s">
        <v>86</v>
      </c>
      <c r="B84" s="300"/>
      <c r="C84" s="300"/>
      <c r="D84" s="22" t="s">
        <v>288</v>
      </c>
      <c r="E84" s="7"/>
      <c r="F84" s="22"/>
      <c r="G84" s="22"/>
      <c r="H84" s="22"/>
      <c r="I84" s="22"/>
      <c r="J84" s="22"/>
      <c r="K84" s="70"/>
      <c r="L84" s="22"/>
      <c r="M84" s="22"/>
      <c r="N84" s="22"/>
      <c r="O84" s="22"/>
    </row>
    <row r="85" spans="1:17" ht="14" thickBot="1" x14ac:dyDescent="0.4">
      <c r="A85" s="3" t="s">
        <v>61</v>
      </c>
      <c r="B85" s="3"/>
      <c r="C85" s="3"/>
      <c r="D85" s="3" t="s">
        <v>24</v>
      </c>
      <c r="E85" s="2"/>
      <c r="F85" s="2"/>
      <c r="G85" s="2"/>
      <c r="H85" s="2"/>
      <c r="I85" s="2"/>
      <c r="J85" s="2"/>
      <c r="K85" s="2"/>
      <c r="L85" s="253" t="s">
        <v>302</v>
      </c>
      <c r="M85" s="253"/>
      <c r="N85" s="253"/>
      <c r="O85" s="253"/>
    </row>
    <row r="86" spans="1:17" ht="13.5" thickTop="1" x14ac:dyDescent="0.3">
      <c r="A86" s="254" t="s">
        <v>3</v>
      </c>
      <c r="B86" s="257" t="s">
        <v>4</v>
      </c>
      <c r="C86" s="258"/>
      <c r="D86" s="259"/>
      <c r="E86" s="266" t="s">
        <v>5</v>
      </c>
      <c r="F86" s="267"/>
      <c r="G86" s="268" t="s">
        <v>62</v>
      </c>
      <c r="H86" s="268" t="s">
        <v>63</v>
      </c>
      <c r="I86" s="268" t="s">
        <v>6</v>
      </c>
      <c r="J86" s="268" t="s">
        <v>64</v>
      </c>
      <c r="K86" s="272" t="s">
        <v>48</v>
      </c>
      <c r="L86" s="273"/>
      <c r="M86" s="266" t="s">
        <v>65</v>
      </c>
      <c r="N86" s="274"/>
      <c r="O86" s="275"/>
    </row>
    <row r="87" spans="1:17" ht="13" x14ac:dyDescent="0.3">
      <c r="A87" s="255"/>
      <c r="B87" s="260"/>
      <c r="C87" s="261"/>
      <c r="D87" s="262"/>
      <c r="E87" s="276" t="s">
        <v>7</v>
      </c>
      <c r="F87" s="276" t="s">
        <v>8</v>
      </c>
      <c r="G87" s="269"/>
      <c r="H87" s="269"/>
      <c r="I87" s="269"/>
      <c r="J87" s="269"/>
      <c r="K87" s="276" t="s">
        <v>47</v>
      </c>
      <c r="L87" s="276" t="s">
        <v>9</v>
      </c>
      <c r="M87" s="276" t="s">
        <v>66</v>
      </c>
      <c r="N87" s="277" t="s">
        <v>9</v>
      </c>
      <c r="O87" s="278"/>
    </row>
    <row r="88" spans="1:17" ht="13" x14ac:dyDescent="0.3">
      <c r="A88" s="256"/>
      <c r="B88" s="263"/>
      <c r="C88" s="264"/>
      <c r="D88" s="265"/>
      <c r="E88" s="270"/>
      <c r="F88" s="270"/>
      <c r="G88" s="270"/>
      <c r="H88" s="270"/>
      <c r="I88" s="270"/>
      <c r="J88" s="270"/>
      <c r="K88" s="270"/>
      <c r="L88" s="270"/>
      <c r="M88" s="270"/>
      <c r="N88" s="4" t="s">
        <v>10</v>
      </c>
      <c r="O88" s="5" t="s">
        <v>11</v>
      </c>
    </row>
    <row r="89" spans="1:17" ht="13" x14ac:dyDescent="0.3">
      <c r="A89" s="18" t="s">
        <v>43</v>
      </c>
      <c r="B89" s="250" t="s">
        <v>44</v>
      </c>
      <c r="C89" s="251"/>
      <c r="D89" s="252"/>
      <c r="E89" s="16" t="s">
        <v>45</v>
      </c>
      <c r="F89" s="16" t="s">
        <v>39</v>
      </c>
      <c r="G89" s="16" t="s">
        <v>40</v>
      </c>
      <c r="H89" s="16" t="s">
        <v>33</v>
      </c>
      <c r="I89" s="16" t="s">
        <v>41</v>
      </c>
      <c r="J89" s="16" t="s">
        <v>42</v>
      </c>
      <c r="K89" s="16" t="s">
        <v>34</v>
      </c>
      <c r="L89" s="16" t="s">
        <v>35</v>
      </c>
      <c r="M89" s="16" t="s">
        <v>36</v>
      </c>
      <c r="N89" s="16" t="s">
        <v>37</v>
      </c>
      <c r="O89" s="17" t="s">
        <v>38</v>
      </c>
    </row>
    <row r="90" spans="1:17" ht="13.5" x14ac:dyDescent="0.35">
      <c r="A90" s="21" t="s">
        <v>88</v>
      </c>
      <c r="B90" s="24" t="s">
        <v>26</v>
      </c>
      <c r="C90" s="29"/>
      <c r="D90" s="30"/>
      <c r="E90" s="13"/>
      <c r="F90" s="13"/>
      <c r="G90" s="14"/>
      <c r="H90" s="8"/>
      <c r="I90" s="9"/>
      <c r="J90" s="12"/>
      <c r="K90" s="31"/>
      <c r="L90" s="10"/>
      <c r="M90" s="10"/>
      <c r="N90" s="14"/>
      <c r="O90" s="11"/>
    </row>
    <row r="91" spans="1:17" ht="13.5" x14ac:dyDescent="0.35">
      <c r="A91" s="21"/>
      <c r="B91" s="25">
        <v>1</v>
      </c>
      <c r="C91" s="49" t="s">
        <v>215</v>
      </c>
      <c r="D91" s="65"/>
      <c r="E91" s="13"/>
      <c r="F91" s="13"/>
      <c r="G91" s="14"/>
      <c r="H91" s="8"/>
      <c r="I91" s="9"/>
      <c r="J91" s="10"/>
      <c r="K91" s="10"/>
      <c r="L91" s="10"/>
      <c r="M91" s="10"/>
      <c r="N91" s="28"/>
      <c r="O91" s="11"/>
    </row>
    <row r="92" spans="1:17" ht="13.5" x14ac:dyDescent="0.35">
      <c r="A92" s="21"/>
      <c r="B92" s="42" t="s">
        <v>69</v>
      </c>
      <c r="C92" s="58" t="s">
        <v>268</v>
      </c>
      <c r="D92" s="59"/>
      <c r="E92" s="13"/>
      <c r="F92" s="13"/>
      <c r="G92" s="14">
        <v>1890000</v>
      </c>
      <c r="H92" s="8"/>
      <c r="I92" s="9"/>
      <c r="J92" s="10">
        <f>G92/G103*100</f>
        <v>1.4306259934902734</v>
      </c>
      <c r="K92" s="10">
        <v>0</v>
      </c>
      <c r="L92" s="10">
        <f>ROUND(N92/G92*100,0)</f>
        <v>0</v>
      </c>
      <c r="M92" s="10">
        <f>J92*K92/100</f>
        <v>0</v>
      </c>
      <c r="N92" s="28">
        <v>0</v>
      </c>
      <c r="O92" s="11">
        <f>J92*L92/100</f>
        <v>0</v>
      </c>
      <c r="Q92" s="64">
        <f>G92-N92</f>
        <v>1890000</v>
      </c>
    </row>
    <row r="93" spans="1:17" ht="13.5" x14ac:dyDescent="0.35">
      <c r="A93" s="21"/>
      <c r="B93" s="25">
        <v>2</v>
      </c>
      <c r="C93" s="49" t="s">
        <v>85</v>
      </c>
      <c r="D93" s="65"/>
      <c r="E93" s="13"/>
      <c r="F93" s="13"/>
      <c r="G93" s="14">
        <v>18880000</v>
      </c>
      <c r="H93" s="8"/>
      <c r="I93" s="9"/>
      <c r="J93" s="10">
        <f>G93/G103*100</f>
        <v>14.291121035500719</v>
      </c>
      <c r="K93" s="10">
        <v>0</v>
      </c>
      <c r="L93" s="10">
        <f t="shared" ref="L93:L95" si="0">ROUND(N93/G93*100,0)</f>
        <v>0</v>
      </c>
      <c r="M93" s="10">
        <f t="shared" ref="M93:M95" si="1">J93*K93/100</f>
        <v>0</v>
      </c>
      <c r="N93" s="28">
        <v>0</v>
      </c>
      <c r="O93" s="11">
        <f t="shared" ref="O93:O95" si="2">J93*L93/100</f>
        <v>0</v>
      </c>
      <c r="Q93" s="64">
        <f t="shared" ref="Q93:Q103" si="3">G93-N93</f>
        <v>18880000</v>
      </c>
    </row>
    <row r="94" spans="1:17" ht="13.5" x14ac:dyDescent="0.35">
      <c r="A94" s="21"/>
      <c r="B94" s="43">
        <v>3</v>
      </c>
      <c r="C94" s="297" t="s">
        <v>289</v>
      </c>
      <c r="D94" s="298"/>
      <c r="E94" s="13"/>
      <c r="F94" s="13"/>
      <c r="G94" s="14">
        <v>35000000</v>
      </c>
      <c r="H94" s="8"/>
      <c r="I94" s="9"/>
      <c r="J94" s="10">
        <f>G94/G103*100</f>
        <v>26.493073953523577</v>
      </c>
      <c r="K94" s="10">
        <v>0</v>
      </c>
      <c r="L94" s="10">
        <f t="shared" si="0"/>
        <v>0</v>
      </c>
      <c r="M94" s="10">
        <f t="shared" si="1"/>
        <v>0</v>
      </c>
      <c r="N94" s="28">
        <v>0</v>
      </c>
      <c r="O94" s="11">
        <f t="shared" si="2"/>
        <v>0</v>
      </c>
      <c r="Q94" s="64">
        <f t="shared" si="3"/>
        <v>35000000</v>
      </c>
    </row>
    <row r="95" spans="1:17" ht="13.5" x14ac:dyDescent="0.35">
      <c r="A95" s="21"/>
      <c r="B95" s="43">
        <v>4</v>
      </c>
      <c r="C95" s="297" t="s">
        <v>158</v>
      </c>
      <c r="D95" s="298"/>
      <c r="E95" s="13"/>
      <c r="F95" s="13"/>
      <c r="G95" s="14">
        <v>76340000</v>
      </c>
      <c r="H95" s="8"/>
      <c r="I95" s="9"/>
      <c r="J95" s="10">
        <f>G95/G103*100</f>
        <v>57.785179017485433</v>
      </c>
      <c r="K95" s="10">
        <v>0</v>
      </c>
      <c r="L95" s="10">
        <f t="shared" si="0"/>
        <v>0</v>
      </c>
      <c r="M95" s="10">
        <f t="shared" si="1"/>
        <v>0</v>
      </c>
      <c r="N95" s="28">
        <v>0</v>
      </c>
      <c r="O95" s="11">
        <f t="shared" si="2"/>
        <v>0</v>
      </c>
      <c r="Q95" s="64">
        <f t="shared" si="3"/>
        <v>76340000</v>
      </c>
    </row>
    <row r="96" spans="1:17" ht="13.5" x14ac:dyDescent="0.35">
      <c r="A96" s="21"/>
      <c r="B96" s="42"/>
      <c r="C96" s="297"/>
      <c r="D96" s="298"/>
      <c r="E96" s="13"/>
      <c r="F96" s="13"/>
      <c r="G96" s="14"/>
      <c r="H96" s="8"/>
      <c r="I96" s="9"/>
      <c r="J96" s="10"/>
      <c r="K96" s="10"/>
      <c r="L96" s="10"/>
      <c r="M96" s="10"/>
      <c r="N96" s="28"/>
      <c r="O96" s="11"/>
      <c r="Q96" s="64"/>
    </row>
    <row r="97" spans="1:17" ht="13.5" x14ac:dyDescent="0.35">
      <c r="A97" s="21"/>
      <c r="B97" s="43"/>
      <c r="C97" s="58"/>
      <c r="D97" s="59"/>
      <c r="E97" s="13"/>
      <c r="F97" s="13"/>
      <c r="G97" s="14"/>
      <c r="H97" s="8"/>
      <c r="I97" s="9"/>
      <c r="J97" s="10"/>
      <c r="K97" s="10"/>
      <c r="L97" s="10"/>
      <c r="M97" s="10"/>
      <c r="N97" s="28"/>
      <c r="O97" s="11"/>
      <c r="Q97" s="64"/>
    </row>
    <row r="98" spans="1:17" ht="13.5" x14ac:dyDescent="0.35">
      <c r="A98" s="21"/>
      <c r="B98" s="43"/>
      <c r="C98" s="297"/>
      <c r="D98" s="298"/>
      <c r="E98" s="13"/>
      <c r="F98" s="13"/>
      <c r="G98" s="14"/>
      <c r="H98" s="8"/>
      <c r="I98" s="9"/>
      <c r="J98" s="10"/>
      <c r="K98" s="10"/>
      <c r="L98" s="10"/>
      <c r="M98" s="10"/>
      <c r="N98" s="28"/>
      <c r="O98" s="11"/>
      <c r="Q98" s="64"/>
    </row>
    <row r="99" spans="1:17" ht="13.5" x14ac:dyDescent="0.35">
      <c r="A99" s="21"/>
      <c r="B99" s="42"/>
      <c r="C99" s="49"/>
      <c r="D99" s="50"/>
      <c r="E99" s="13"/>
      <c r="F99" s="13"/>
      <c r="G99" s="14"/>
      <c r="H99" s="8"/>
      <c r="I99" s="9"/>
      <c r="J99" s="10"/>
      <c r="K99" s="10"/>
      <c r="L99" s="10"/>
      <c r="M99" s="10"/>
      <c r="N99" s="28"/>
      <c r="O99" s="11"/>
      <c r="Q99" s="64"/>
    </row>
    <row r="100" spans="1:17" ht="13.5" x14ac:dyDescent="0.35">
      <c r="A100" s="21"/>
      <c r="B100" s="42"/>
      <c r="C100" s="49"/>
      <c r="D100" s="50"/>
      <c r="E100" s="13"/>
      <c r="F100" s="13"/>
      <c r="G100" s="14"/>
      <c r="H100" s="8"/>
      <c r="I100" s="9"/>
      <c r="J100" s="10"/>
      <c r="K100" s="10"/>
      <c r="L100" s="10"/>
      <c r="M100" s="10"/>
      <c r="N100" s="28"/>
      <c r="O100" s="11"/>
      <c r="Q100" s="64"/>
    </row>
    <row r="101" spans="1:17" ht="13.5" x14ac:dyDescent="0.35">
      <c r="A101" s="21"/>
      <c r="B101" s="42"/>
      <c r="C101" s="49"/>
      <c r="D101" s="50"/>
      <c r="E101" s="13"/>
      <c r="F101" s="13"/>
      <c r="G101" s="14"/>
      <c r="H101" s="8"/>
      <c r="I101" s="9"/>
      <c r="J101" s="10"/>
      <c r="K101" s="10"/>
      <c r="L101" s="10"/>
      <c r="M101" s="10"/>
      <c r="N101" s="28"/>
      <c r="O101" s="11"/>
      <c r="Q101" s="64"/>
    </row>
    <row r="102" spans="1:17" ht="13.5" x14ac:dyDescent="0.35">
      <c r="A102" s="21"/>
      <c r="B102" s="25"/>
      <c r="C102" s="49"/>
      <c r="D102" s="50"/>
      <c r="E102" s="13"/>
      <c r="F102" s="13"/>
      <c r="G102" s="14"/>
      <c r="H102" s="8"/>
      <c r="I102" s="9"/>
      <c r="J102" s="12"/>
      <c r="K102" s="10"/>
      <c r="L102" s="10"/>
      <c r="M102" s="10"/>
      <c r="N102" s="28"/>
      <c r="O102" s="11"/>
      <c r="Q102" s="64">
        <f t="shared" si="3"/>
        <v>0</v>
      </c>
    </row>
    <row r="103" spans="1:17" ht="13.5" thickBot="1" x14ac:dyDescent="0.3">
      <c r="A103" s="245" t="s">
        <v>12</v>
      </c>
      <c r="B103" s="246"/>
      <c r="C103" s="246"/>
      <c r="D103" s="246"/>
      <c r="E103" s="246"/>
      <c r="F103" s="247"/>
      <c r="G103" s="32">
        <f>SUM(G92:G101)</f>
        <v>132110000</v>
      </c>
      <c r="H103" s="33" t="s">
        <v>19</v>
      </c>
      <c r="I103" s="34"/>
      <c r="J103" s="35">
        <f>SUM(J92:J101)</f>
        <v>100</v>
      </c>
      <c r="K103" s="36"/>
      <c r="L103" s="36"/>
      <c r="M103" s="37">
        <f>SUM(M90:M102)</f>
        <v>0</v>
      </c>
      <c r="N103" s="44">
        <f>SUM(N90:N102)</f>
        <v>0</v>
      </c>
      <c r="O103" s="38">
        <f>SUM(O90:O102)</f>
        <v>0</v>
      </c>
      <c r="Q103" s="64">
        <f t="shared" si="3"/>
        <v>132110000</v>
      </c>
    </row>
    <row r="104" spans="1:17" ht="13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7" ht="13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91" t="s">
        <v>359</v>
      </c>
    </row>
    <row r="106" spans="1:17" ht="13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 t="s">
        <v>25</v>
      </c>
      <c r="N106" s="2"/>
      <c r="O106" s="2"/>
    </row>
    <row r="107" spans="1:17" ht="13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N107" s="2"/>
      <c r="O107" s="2"/>
    </row>
    <row r="108" spans="1:17" ht="13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N108" s="2"/>
      <c r="O108" s="2"/>
    </row>
    <row r="109" spans="1:17" ht="13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6" t="s">
        <v>152</v>
      </c>
      <c r="N109" s="2"/>
      <c r="O109" s="2"/>
    </row>
    <row r="110" spans="1:17" ht="13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3" t="s">
        <v>153</v>
      </c>
      <c r="N110" s="2"/>
      <c r="O110" s="2"/>
    </row>
    <row r="111" spans="1:17" ht="13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3"/>
      <c r="N111" s="2"/>
      <c r="O111" s="2"/>
    </row>
    <row r="112" spans="1:17" ht="13" x14ac:dyDescent="0.3">
      <c r="A112" s="23" t="s">
        <v>0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7" ht="13" x14ac:dyDescent="0.3">
      <c r="A113" s="1" t="s">
        <v>1</v>
      </c>
      <c r="B113" s="67"/>
      <c r="C113" s="68"/>
      <c r="D113" s="54"/>
    </row>
    <row r="114" spans="1:17" ht="17" x14ac:dyDescent="0.5">
      <c r="A114" s="271" t="s">
        <v>2</v>
      </c>
      <c r="B114" s="271"/>
      <c r="C114" s="271"/>
      <c r="D114" s="271"/>
      <c r="E114" s="271"/>
      <c r="F114" s="271"/>
      <c r="G114" s="271"/>
      <c r="H114" s="271"/>
      <c r="I114" s="271"/>
      <c r="J114" s="271"/>
      <c r="K114" s="271"/>
      <c r="L114" s="271"/>
      <c r="M114" s="271"/>
      <c r="N114" s="271"/>
      <c r="O114" s="271"/>
    </row>
    <row r="115" spans="1:17" ht="17" x14ac:dyDescent="0.5">
      <c r="A115" s="279" t="s">
        <v>46</v>
      </c>
      <c r="B115" s="279"/>
      <c r="C115" s="279"/>
      <c r="D115" s="279"/>
      <c r="E115" s="279"/>
      <c r="F115" s="279"/>
      <c r="G115" s="279"/>
      <c r="H115" s="279"/>
      <c r="I115" s="279"/>
      <c r="J115" s="279"/>
      <c r="K115" s="279"/>
      <c r="L115" s="279"/>
      <c r="M115" s="279"/>
      <c r="N115" s="279"/>
      <c r="O115" s="279"/>
    </row>
    <row r="116" spans="1:17" ht="17" x14ac:dyDescent="0.5">
      <c r="A116" s="279" t="s">
        <v>198</v>
      </c>
      <c r="B116" s="279"/>
      <c r="C116" s="279"/>
      <c r="D116" s="279"/>
      <c r="E116" s="279"/>
      <c r="F116" s="279"/>
      <c r="G116" s="279"/>
      <c r="H116" s="279"/>
      <c r="I116" s="279"/>
      <c r="J116" s="279"/>
      <c r="K116" s="279"/>
      <c r="L116" s="279"/>
      <c r="M116" s="279"/>
      <c r="N116" s="279"/>
      <c r="O116" s="279"/>
    </row>
    <row r="117" spans="1:17" ht="13" x14ac:dyDescent="0.3">
      <c r="A117" s="3" t="s">
        <v>60</v>
      </c>
      <c r="B117" s="3"/>
      <c r="C117" s="3"/>
      <c r="D117" s="3" t="s">
        <v>68</v>
      </c>
      <c r="E117" s="2"/>
      <c r="F117" s="69"/>
      <c r="G117" s="69"/>
      <c r="H117" s="69"/>
      <c r="I117" s="69"/>
      <c r="J117" s="69"/>
      <c r="K117" s="69"/>
      <c r="L117" s="69"/>
      <c r="M117" s="2"/>
      <c r="N117" s="2"/>
      <c r="O117" s="2"/>
    </row>
    <row r="118" spans="1:17" ht="13" x14ac:dyDescent="0.3">
      <c r="A118" s="300" t="s">
        <v>86</v>
      </c>
      <c r="B118" s="300"/>
      <c r="C118" s="300"/>
      <c r="D118" s="22" t="s">
        <v>174</v>
      </c>
      <c r="E118" s="7"/>
      <c r="F118" s="22"/>
      <c r="G118" s="22"/>
      <c r="H118" s="22"/>
      <c r="I118" s="22"/>
      <c r="J118" s="22"/>
      <c r="K118" s="70"/>
      <c r="L118" s="22"/>
      <c r="M118" s="22"/>
      <c r="N118" s="22"/>
      <c r="O118" s="22"/>
    </row>
    <row r="119" spans="1:17" ht="14" thickBot="1" x14ac:dyDescent="0.4">
      <c r="A119" s="3" t="s">
        <v>61</v>
      </c>
      <c r="B119" s="3"/>
      <c r="C119" s="3"/>
      <c r="D119" s="3" t="s">
        <v>24</v>
      </c>
      <c r="E119" s="2"/>
      <c r="F119" s="2"/>
      <c r="G119" s="2"/>
      <c r="H119" s="2"/>
      <c r="I119" s="2"/>
      <c r="J119" s="2"/>
      <c r="K119" s="2"/>
      <c r="L119" s="253" t="s">
        <v>302</v>
      </c>
      <c r="M119" s="253"/>
      <c r="N119" s="253"/>
      <c r="O119" s="253"/>
    </row>
    <row r="120" spans="1:17" ht="13.5" customHeight="1" thickTop="1" x14ac:dyDescent="0.3">
      <c r="A120" s="254" t="s">
        <v>3</v>
      </c>
      <c r="B120" s="257" t="s">
        <v>4</v>
      </c>
      <c r="C120" s="258"/>
      <c r="D120" s="259"/>
      <c r="E120" s="266" t="s">
        <v>5</v>
      </c>
      <c r="F120" s="267"/>
      <c r="G120" s="268" t="s">
        <v>62</v>
      </c>
      <c r="H120" s="268" t="s">
        <v>63</v>
      </c>
      <c r="I120" s="268" t="s">
        <v>6</v>
      </c>
      <c r="J120" s="268" t="s">
        <v>64</v>
      </c>
      <c r="K120" s="272" t="s">
        <v>48</v>
      </c>
      <c r="L120" s="273"/>
      <c r="M120" s="266" t="s">
        <v>65</v>
      </c>
      <c r="N120" s="274"/>
      <c r="O120" s="275"/>
    </row>
    <row r="121" spans="1:17" ht="12.75" customHeight="1" x14ac:dyDescent="0.3">
      <c r="A121" s="255"/>
      <c r="B121" s="260"/>
      <c r="C121" s="261"/>
      <c r="D121" s="262"/>
      <c r="E121" s="276" t="s">
        <v>7</v>
      </c>
      <c r="F121" s="276" t="s">
        <v>8</v>
      </c>
      <c r="G121" s="269"/>
      <c r="H121" s="269"/>
      <c r="I121" s="269"/>
      <c r="J121" s="269"/>
      <c r="K121" s="276" t="s">
        <v>47</v>
      </c>
      <c r="L121" s="276" t="s">
        <v>9</v>
      </c>
      <c r="M121" s="276" t="s">
        <v>66</v>
      </c>
      <c r="N121" s="277" t="s">
        <v>9</v>
      </c>
      <c r="O121" s="278"/>
    </row>
    <row r="122" spans="1:17" ht="13" x14ac:dyDescent="0.3">
      <c r="A122" s="256"/>
      <c r="B122" s="263"/>
      <c r="C122" s="264"/>
      <c r="D122" s="265"/>
      <c r="E122" s="270"/>
      <c r="F122" s="270"/>
      <c r="G122" s="270"/>
      <c r="H122" s="270"/>
      <c r="I122" s="270"/>
      <c r="J122" s="270"/>
      <c r="K122" s="270"/>
      <c r="L122" s="270"/>
      <c r="M122" s="270"/>
      <c r="N122" s="4" t="s">
        <v>10</v>
      </c>
      <c r="O122" s="5" t="s">
        <v>11</v>
      </c>
    </row>
    <row r="123" spans="1:17" ht="13" x14ac:dyDescent="0.3">
      <c r="A123" s="18" t="s">
        <v>43</v>
      </c>
      <c r="B123" s="250" t="s">
        <v>44</v>
      </c>
      <c r="C123" s="251"/>
      <c r="D123" s="252"/>
      <c r="E123" s="16" t="s">
        <v>45</v>
      </c>
      <c r="F123" s="16" t="s">
        <v>39</v>
      </c>
      <c r="G123" s="16" t="s">
        <v>40</v>
      </c>
      <c r="H123" s="16" t="s">
        <v>33</v>
      </c>
      <c r="I123" s="16" t="s">
        <v>41</v>
      </c>
      <c r="J123" s="16" t="s">
        <v>42</v>
      </c>
      <c r="K123" s="16" t="s">
        <v>34</v>
      </c>
      <c r="L123" s="16" t="s">
        <v>35</v>
      </c>
      <c r="M123" s="16" t="s">
        <v>36</v>
      </c>
      <c r="N123" s="16" t="s">
        <v>37</v>
      </c>
      <c r="O123" s="17" t="s">
        <v>38</v>
      </c>
    </row>
    <row r="124" spans="1:17" ht="13.5" x14ac:dyDescent="0.35">
      <c r="A124" s="21" t="s">
        <v>88</v>
      </c>
      <c r="B124" s="24" t="s">
        <v>26</v>
      </c>
      <c r="C124" s="29"/>
      <c r="D124" s="30"/>
      <c r="E124" s="13"/>
      <c r="F124" s="13"/>
      <c r="G124" s="14"/>
      <c r="H124" s="8"/>
      <c r="I124" s="9"/>
      <c r="J124" s="12"/>
      <c r="K124" s="31"/>
      <c r="L124" s="10"/>
      <c r="M124" s="10"/>
      <c r="N124" s="14"/>
      <c r="O124" s="11"/>
    </row>
    <row r="125" spans="1:17" ht="13.5" x14ac:dyDescent="0.35">
      <c r="A125" s="21"/>
      <c r="B125" s="43">
        <v>1</v>
      </c>
      <c r="C125" s="49" t="s">
        <v>215</v>
      </c>
      <c r="D125" s="59"/>
      <c r="E125" s="13"/>
      <c r="F125" s="13"/>
      <c r="G125" s="14">
        <v>24093000</v>
      </c>
      <c r="H125" s="8"/>
      <c r="I125" s="9"/>
      <c r="J125" s="10">
        <f>G125/G142*100</f>
        <v>9.221000903231733</v>
      </c>
      <c r="K125" s="10">
        <v>0</v>
      </c>
      <c r="L125" s="10">
        <f>ROUND(N125/G125*100,0)</f>
        <v>0</v>
      </c>
      <c r="M125" s="10">
        <f>J125*K125/100</f>
        <v>0</v>
      </c>
      <c r="N125" s="28">
        <v>0</v>
      </c>
      <c r="O125" s="11">
        <f>J125*L125/100</f>
        <v>0</v>
      </c>
      <c r="Q125" s="64">
        <f>G125-N125</f>
        <v>24093000</v>
      </c>
    </row>
    <row r="126" spans="1:17" ht="13.5" x14ac:dyDescent="0.35">
      <c r="A126" s="21"/>
      <c r="B126" s="42">
        <v>2</v>
      </c>
      <c r="C126" s="135" t="s">
        <v>85</v>
      </c>
      <c r="D126" s="136"/>
      <c r="E126" s="13"/>
      <c r="F126" s="13"/>
      <c r="G126" s="14">
        <v>19556000</v>
      </c>
      <c r="H126" s="8"/>
      <c r="I126" s="9"/>
      <c r="J126" s="10">
        <f>G126/G142*100</f>
        <v>7.4845761699912732</v>
      </c>
      <c r="K126" s="10">
        <v>0</v>
      </c>
      <c r="L126" s="10">
        <f t="shared" ref="L126:L129" si="4">ROUND(N126/G126*100,0)</f>
        <v>0</v>
      </c>
      <c r="M126" s="10">
        <f t="shared" ref="M126:M129" si="5">J126*K126/100</f>
        <v>0</v>
      </c>
      <c r="N126" s="28">
        <v>0</v>
      </c>
      <c r="O126" s="11">
        <f t="shared" ref="O126:O129" si="6">J126*L126/100</f>
        <v>0</v>
      </c>
      <c r="Q126" s="64"/>
    </row>
    <row r="127" spans="1:17" ht="13.5" x14ac:dyDescent="0.35">
      <c r="A127" s="21"/>
      <c r="B127" s="42">
        <v>3</v>
      </c>
      <c r="C127" s="135" t="s">
        <v>283</v>
      </c>
      <c r="D127" s="136"/>
      <c r="E127" s="13"/>
      <c r="F127" s="13"/>
      <c r="G127" s="14">
        <v>85200000</v>
      </c>
      <c r="H127" s="8"/>
      <c r="I127" s="9"/>
      <c r="J127" s="10">
        <f>G127/G142*100</f>
        <v>32.608196445247316</v>
      </c>
      <c r="K127" s="10">
        <v>0</v>
      </c>
      <c r="L127" s="10">
        <f t="shared" si="4"/>
        <v>0</v>
      </c>
      <c r="M127" s="10">
        <f t="shared" si="5"/>
        <v>0</v>
      </c>
      <c r="N127" s="28">
        <v>0</v>
      </c>
      <c r="O127" s="11">
        <f t="shared" si="6"/>
        <v>0</v>
      </c>
      <c r="Q127" s="64"/>
    </row>
    <row r="128" spans="1:17" ht="13.5" x14ac:dyDescent="0.35">
      <c r="A128" s="21"/>
      <c r="B128" s="25">
        <v>4</v>
      </c>
      <c r="C128" s="49" t="s">
        <v>287</v>
      </c>
      <c r="D128" s="65"/>
      <c r="E128" s="13"/>
      <c r="F128" s="13"/>
      <c r="G128" s="14">
        <v>6000000</v>
      </c>
      <c r="H128" s="8"/>
      <c r="I128" s="9"/>
      <c r="J128" s="10">
        <f>G128/G142*100</f>
        <v>2.2963518623413606</v>
      </c>
      <c r="K128" s="10">
        <v>0</v>
      </c>
      <c r="L128" s="10">
        <f t="shared" si="4"/>
        <v>0</v>
      </c>
      <c r="M128" s="10">
        <f t="shared" si="5"/>
        <v>0</v>
      </c>
      <c r="N128" s="28">
        <v>0</v>
      </c>
      <c r="O128" s="11">
        <f t="shared" si="6"/>
        <v>0</v>
      </c>
      <c r="Q128" s="64">
        <f t="shared" ref="Q128:Q142" si="7">G128-N128</f>
        <v>6000000</v>
      </c>
    </row>
    <row r="129" spans="1:17" ht="13.5" x14ac:dyDescent="0.35">
      <c r="A129" s="21"/>
      <c r="B129" s="42">
        <v>5</v>
      </c>
      <c r="C129" s="49" t="s">
        <v>286</v>
      </c>
      <c r="D129" s="65"/>
      <c r="E129" s="13"/>
      <c r="F129" s="13"/>
      <c r="G129" s="14">
        <v>104025000</v>
      </c>
      <c r="H129" s="8"/>
      <c r="I129" s="9"/>
      <c r="J129" s="10">
        <f>G129/G142*100</f>
        <v>39.813000413343339</v>
      </c>
      <c r="K129" s="10">
        <v>0</v>
      </c>
      <c r="L129" s="10">
        <f t="shared" si="4"/>
        <v>0</v>
      </c>
      <c r="M129" s="10">
        <f t="shared" si="5"/>
        <v>0</v>
      </c>
      <c r="N129" s="28">
        <v>0</v>
      </c>
      <c r="O129" s="11">
        <f t="shared" si="6"/>
        <v>0</v>
      </c>
      <c r="Q129" s="64">
        <f t="shared" si="7"/>
        <v>104025000</v>
      </c>
    </row>
    <row r="130" spans="1:17" ht="13.5" x14ac:dyDescent="0.35">
      <c r="A130" s="21"/>
      <c r="B130" s="42">
        <v>6</v>
      </c>
      <c r="C130" s="297" t="s">
        <v>74</v>
      </c>
      <c r="D130" s="298"/>
      <c r="E130" s="13"/>
      <c r="F130" s="13"/>
      <c r="G130" s="14"/>
      <c r="H130" s="8"/>
      <c r="I130" s="9"/>
      <c r="J130" s="10"/>
      <c r="K130" s="10"/>
      <c r="L130" s="10"/>
      <c r="M130" s="10"/>
      <c r="N130" s="28"/>
      <c r="O130" s="11"/>
      <c r="Q130" s="64"/>
    </row>
    <row r="131" spans="1:17" ht="13.5" x14ac:dyDescent="0.35">
      <c r="A131" s="21"/>
      <c r="B131" s="43"/>
      <c r="C131" s="49" t="s">
        <v>89</v>
      </c>
      <c r="D131" s="50"/>
      <c r="E131" s="13"/>
      <c r="F131" s="13"/>
      <c r="G131" s="14">
        <v>22410000</v>
      </c>
      <c r="H131" s="8"/>
      <c r="I131" s="9"/>
      <c r="J131" s="10">
        <f>G131/G142*100</f>
        <v>8.5768742058449803</v>
      </c>
      <c r="K131" s="10">
        <v>0</v>
      </c>
      <c r="L131" s="10">
        <f t="shared" ref="L131" si="8">ROUND(N131/G131*100,0)</f>
        <v>0</v>
      </c>
      <c r="M131" s="10">
        <f t="shared" ref="M131" si="9">J131*K131/100</f>
        <v>0</v>
      </c>
      <c r="N131" s="28">
        <v>0</v>
      </c>
      <c r="O131" s="11">
        <f t="shared" ref="O131" si="10">J131*L131/100</f>
        <v>0</v>
      </c>
      <c r="Q131" s="64"/>
    </row>
    <row r="132" spans="1:17" ht="13.5" x14ac:dyDescent="0.35">
      <c r="A132" s="21"/>
      <c r="B132" s="43"/>
      <c r="C132" s="297"/>
      <c r="D132" s="298"/>
      <c r="E132" s="13"/>
      <c r="F132" s="13"/>
      <c r="G132" s="14"/>
      <c r="H132" s="8"/>
      <c r="I132" s="9"/>
      <c r="J132" s="10"/>
      <c r="K132" s="10"/>
      <c r="L132" s="10"/>
      <c r="M132" s="10"/>
      <c r="N132" s="28"/>
      <c r="O132" s="11"/>
      <c r="Q132" s="64"/>
    </row>
    <row r="133" spans="1:17" ht="13.5" x14ac:dyDescent="0.35">
      <c r="A133" s="21"/>
      <c r="B133" s="43"/>
      <c r="C133" s="299"/>
      <c r="D133" s="298"/>
      <c r="E133" s="13"/>
      <c r="F133" s="13"/>
      <c r="G133" s="14"/>
      <c r="H133" s="8"/>
      <c r="I133" s="9"/>
      <c r="J133" s="10"/>
      <c r="K133" s="10"/>
      <c r="L133" s="10"/>
      <c r="M133" s="10"/>
      <c r="N133" s="28"/>
      <c r="O133" s="11"/>
      <c r="Q133" s="64"/>
    </row>
    <row r="134" spans="1:17" ht="13.5" x14ac:dyDescent="0.35">
      <c r="A134" s="21"/>
      <c r="B134" s="43"/>
      <c r="C134" s="297"/>
      <c r="D134" s="298"/>
      <c r="E134" s="13"/>
      <c r="F134" s="13"/>
      <c r="G134" s="14"/>
      <c r="H134" s="8"/>
      <c r="I134" s="9"/>
      <c r="J134" s="10"/>
      <c r="K134" s="10"/>
      <c r="L134" s="10"/>
      <c r="M134" s="10"/>
      <c r="N134" s="28"/>
      <c r="O134" s="11"/>
      <c r="Q134" s="64"/>
    </row>
    <row r="135" spans="1:17" ht="13.5" x14ac:dyDescent="0.35">
      <c r="A135" s="21"/>
      <c r="B135" s="43"/>
      <c r="C135" s="299"/>
      <c r="D135" s="298"/>
      <c r="E135" s="13"/>
      <c r="F135" s="13"/>
      <c r="G135" s="14"/>
      <c r="H135" s="8"/>
      <c r="I135" s="9"/>
      <c r="J135" s="10"/>
      <c r="K135" s="10"/>
      <c r="L135" s="10"/>
      <c r="M135" s="10"/>
      <c r="N135" s="28"/>
      <c r="O135" s="11"/>
      <c r="Q135" s="64"/>
    </row>
    <row r="136" spans="1:17" ht="13.5" x14ac:dyDescent="0.35">
      <c r="A136" s="21"/>
      <c r="B136" s="43"/>
      <c r="C136" s="61"/>
      <c r="D136" s="59"/>
      <c r="E136" s="13"/>
      <c r="F136" s="13"/>
      <c r="G136" s="14"/>
      <c r="H136" s="8"/>
      <c r="I136" s="9"/>
      <c r="J136" s="10"/>
      <c r="K136" s="10"/>
      <c r="L136" s="10"/>
      <c r="M136" s="10"/>
      <c r="N136" s="28"/>
      <c r="O136" s="11"/>
      <c r="Q136" s="64"/>
    </row>
    <row r="137" spans="1:17" ht="13.5" x14ac:dyDescent="0.35">
      <c r="A137" s="21"/>
      <c r="B137" s="43"/>
      <c r="C137" s="297"/>
      <c r="D137" s="298"/>
      <c r="E137" s="13"/>
      <c r="F137" s="13"/>
      <c r="G137" s="14"/>
      <c r="H137" s="8"/>
      <c r="I137" s="9"/>
      <c r="J137" s="10"/>
      <c r="K137" s="10"/>
      <c r="L137" s="10"/>
      <c r="M137" s="10"/>
      <c r="N137" s="28"/>
      <c r="O137" s="11"/>
      <c r="Q137" s="64"/>
    </row>
    <row r="138" spans="1:17" ht="13.5" x14ac:dyDescent="0.35">
      <c r="A138" s="21"/>
      <c r="B138" s="43"/>
      <c r="C138" s="58"/>
      <c r="D138" s="59"/>
      <c r="E138" s="13"/>
      <c r="F138" s="13"/>
      <c r="G138" s="14"/>
      <c r="H138" s="8"/>
      <c r="I138" s="9"/>
      <c r="J138" s="10"/>
      <c r="K138" s="10"/>
      <c r="L138" s="10"/>
      <c r="M138" s="10"/>
      <c r="N138" s="28"/>
      <c r="O138" s="11"/>
      <c r="Q138" s="64"/>
    </row>
    <row r="139" spans="1:17" ht="13.5" x14ac:dyDescent="0.35">
      <c r="A139" s="21"/>
      <c r="B139" s="43"/>
      <c r="C139" s="297"/>
      <c r="D139" s="298"/>
      <c r="E139" s="13"/>
      <c r="F139" s="13"/>
      <c r="G139" s="14"/>
      <c r="H139" s="8"/>
      <c r="I139" s="9"/>
      <c r="J139" s="10"/>
      <c r="K139" s="10"/>
      <c r="L139" s="10"/>
      <c r="M139" s="10"/>
      <c r="N139" s="28"/>
      <c r="O139" s="11"/>
      <c r="Q139" s="64"/>
    </row>
    <row r="140" spans="1:17" ht="13.5" x14ac:dyDescent="0.35">
      <c r="A140" s="21"/>
      <c r="B140" s="42"/>
      <c r="C140" s="49"/>
      <c r="D140" s="50"/>
      <c r="E140" s="13"/>
      <c r="F140" s="13"/>
      <c r="G140" s="14"/>
      <c r="H140" s="8"/>
      <c r="I140" s="9"/>
      <c r="J140" s="10"/>
      <c r="K140" s="10"/>
      <c r="L140" s="10"/>
      <c r="M140" s="10"/>
      <c r="N140" s="28"/>
      <c r="O140" s="11"/>
      <c r="Q140" s="64"/>
    </row>
    <row r="141" spans="1:17" ht="13.5" x14ac:dyDescent="0.35">
      <c r="A141" s="21"/>
      <c r="B141" s="25"/>
      <c r="C141" s="49"/>
      <c r="D141" s="50"/>
      <c r="E141" s="13"/>
      <c r="F141" s="13"/>
      <c r="G141" s="14"/>
      <c r="H141" s="8"/>
      <c r="I141" s="9"/>
      <c r="J141" s="12"/>
      <c r="K141" s="10"/>
      <c r="L141" s="10"/>
      <c r="M141" s="10"/>
      <c r="N141" s="28"/>
      <c r="O141" s="11"/>
      <c r="Q141" s="64">
        <f t="shared" si="7"/>
        <v>0</v>
      </c>
    </row>
    <row r="142" spans="1:17" ht="13.5" thickBot="1" x14ac:dyDescent="0.3">
      <c r="A142" s="245" t="s">
        <v>12</v>
      </c>
      <c r="B142" s="246"/>
      <c r="C142" s="246"/>
      <c r="D142" s="246"/>
      <c r="E142" s="246"/>
      <c r="F142" s="247"/>
      <c r="G142" s="32">
        <f>SUM(G124:G140)</f>
        <v>261284000</v>
      </c>
      <c r="H142" s="33" t="s">
        <v>19</v>
      </c>
      <c r="I142" s="34"/>
      <c r="J142" s="35">
        <f>SUM(J124:J140)</f>
        <v>100</v>
      </c>
      <c r="K142" s="36"/>
      <c r="L142" s="36"/>
      <c r="M142" s="93">
        <f>SUM(M125:M141)</f>
        <v>0</v>
      </c>
      <c r="N142" s="44">
        <f>SUM(N125:N137)</f>
        <v>0</v>
      </c>
      <c r="O142" s="38">
        <f>SUM(O125:O140)</f>
        <v>0</v>
      </c>
      <c r="Q142" s="64">
        <f t="shared" si="7"/>
        <v>261284000</v>
      </c>
    </row>
    <row r="143" spans="1:17" ht="13.5" thickTop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7" ht="13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91" t="s">
        <v>359</v>
      </c>
    </row>
    <row r="145" spans="1:15" ht="13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 t="s">
        <v>25</v>
      </c>
      <c r="N145" s="2"/>
      <c r="O145" s="2"/>
    </row>
    <row r="146" spans="1:15" ht="13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N146" s="2"/>
      <c r="O146" s="2"/>
    </row>
    <row r="147" spans="1:15" ht="13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N147" s="2"/>
      <c r="O147" s="2"/>
    </row>
    <row r="148" spans="1:15" ht="13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6" t="s">
        <v>152</v>
      </c>
      <c r="N148" s="2"/>
      <c r="O148" s="2"/>
    </row>
    <row r="149" spans="1:15" ht="13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3" t="s">
        <v>153</v>
      </c>
      <c r="N149" s="2"/>
      <c r="O149" s="2"/>
    </row>
    <row r="150" spans="1:15" ht="13" x14ac:dyDescent="0.3">
      <c r="A150" s="3"/>
      <c r="J150" s="3"/>
    </row>
    <row r="151" spans="1:15" ht="13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3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58"/>
    </row>
    <row r="153" spans="1:15" ht="13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N153" s="2"/>
      <c r="O153" s="2"/>
    </row>
    <row r="154" spans="1:15" ht="13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N154" s="2"/>
      <c r="O154" s="2"/>
    </row>
    <row r="155" spans="1:15" ht="13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N155" s="2"/>
      <c r="O155" s="2"/>
    </row>
    <row r="156" spans="1:15" ht="13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6"/>
      <c r="N156" s="2"/>
      <c r="O156" s="2"/>
    </row>
    <row r="157" spans="1:15" ht="13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3"/>
      <c r="N157" s="2"/>
      <c r="O157" s="2"/>
    </row>
  </sheetData>
  <mergeCells count="109">
    <mergeCell ref="A69:F69"/>
    <mergeCell ref="A42:O42"/>
    <mergeCell ref="A43:O43"/>
    <mergeCell ref="A44:O44"/>
    <mergeCell ref="A46:C46"/>
    <mergeCell ref="L48:O48"/>
    <mergeCell ref="A49:A51"/>
    <mergeCell ref="B49:D51"/>
    <mergeCell ref="E49:F49"/>
    <mergeCell ref="G49:G51"/>
    <mergeCell ref="H49:H51"/>
    <mergeCell ref="I49:I51"/>
    <mergeCell ref="J49:J51"/>
    <mergeCell ref="K49:L49"/>
    <mergeCell ref="M49:O49"/>
    <mergeCell ref="E50:E51"/>
    <mergeCell ref="F50:F51"/>
    <mergeCell ref="K50:K51"/>
    <mergeCell ref="A3:O3"/>
    <mergeCell ref="A4:O4"/>
    <mergeCell ref="A7:C7"/>
    <mergeCell ref="L9:O9"/>
    <mergeCell ref="A10:A12"/>
    <mergeCell ref="B10:D12"/>
    <mergeCell ref="E10:F10"/>
    <mergeCell ref="G10:G12"/>
    <mergeCell ref="H10:H12"/>
    <mergeCell ref="I10:I12"/>
    <mergeCell ref="J10:J12"/>
    <mergeCell ref="K10:L10"/>
    <mergeCell ref="M10:O10"/>
    <mergeCell ref="E11:E12"/>
    <mergeCell ref="F11:F12"/>
    <mergeCell ref="K11:K12"/>
    <mergeCell ref="A80:O80"/>
    <mergeCell ref="A81:O81"/>
    <mergeCell ref="A82:O82"/>
    <mergeCell ref="A84:C84"/>
    <mergeCell ref="C18:D18"/>
    <mergeCell ref="A5:O5"/>
    <mergeCell ref="L11:L12"/>
    <mergeCell ref="M11:M12"/>
    <mergeCell ref="N11:O11"/>
    <mergeCell ref="B13:D13"/>
    <mergeCell ref="L50:L51"/>
    <mergeCell ref="M50:M51"/>
    <mergeCell ref="N50:O50"/>
    <mergeCell ref="C23:D23"/>
    <mergeCell ref="A31:F31"/>
    <mergeCell ref="C19:D19"/>
    <mergeCell ref="C20:D20"/>
    <mergeCell ref="C21:D21"/>
    <mergeCell ref="B52:D52"/>
    <mergeCell ref="C54:D54"/>
    <mergeCell ref="C55:D55"/>
    <mergeCell ref="C56:D56"/>
    <mergeCell ref="C57:D57"/>
    <mergeCell ref="C61:D61"/>
    <mergeCell ref="C96:D96"/>
    <mergeCell ref="C98:D98"/>
    <mergeCell ref="A103:F103"/>
    <mergeCell ref="A114:O114"/>
    <mergeCell ref="A115:O115"/>
    <mergeCell ref="B89:D89"/>
    <mergeCell ref="C94:D94"/>
    <mergeCell ref="C95:D95"/>
    <mergeCell ref="L85:O85"/>
    <mergeCell ref="A86:A88"/>
    <mergeCell ref="B86:D88"/>
    <mergeCell ref="E86:F86"/>
    <mergeCell ref="G86:G88"/>
    <mergeCell ref="H86:H88"/>
    <mergeCell ref="I86:I88"/>
    <mergeCell ref="J86:J88"/>
    <mergeCell ref="K86:L86"/>
    <mergeCell ref="M86:O86"/>
    <mergeCell ref="E87:E88"/>
    <mergeCell ref="F87:F88"/>
    <mergeCell ref="K87:K88"/>
    <mergeCell ref="L87:L88"/>
    <mergeCell ref="M87:M88"/>
    <mergeCell ref="N87:O87"/>
    <mergeCell ref="N121:O121"/>
    <mergeCell ref="B123:D123"/>
    <mergeCell ref="A116:O116"/>
    <mergeCell ref="A118:C118"/>
    <mergeCell ref="L119:O119"/>
    <mergeCell ref="A120:A122"/>
    <mergeCell ref="B120:D122"/>
    <mergeCell ref="E120:F120"/>
    <mergeCell ref="G120:G122"/>
    <mergeCell ref="H120:H122"/>
    <mergeCell ref="I120:I122"/>
    <mergeCell ref="J120:J122"/>
    <mergeCell ref="K120:L120"/>
    <mergeCell ref="M120:O120"/>
    <mergeCell ref="E121:E122"/>
    <mergeCell ref="F121:F122"/>
    <mergeCell ref="K121:K122"/>
    <mergeCell ref="L121:L122"/>
    <mergeCell ref="C137:D137"/>
    <mergeCell ref="C139:D139"/>
    <mergeCell ref="C134:D134"/>
    <mergeCell ref="C130:D130"/>
    <mergeCell ref="A142:F142"/>
    <mergeCell ref="C133:D133"/>
    <mergeCell ref="C132:D132"/>
    <mergeCell ref="C135:D135"/>
    <mergeCell ref="M121:M122"/>
  </mergeCells>
  <hyperlinks>
    <hyperlink ref="O31" r:id="rId1" display="=@Sum(G13,G17,G21)" xr:uid="{00000000-0004-0000-0B00-000000000000}"/>
    <hyperlink ref="M31" r:id="rId2" display="=@Sum(G13,G17,G21)" xr:uid="{00000000-0004-0000-0B00-000001000000}"/>
    <hyperlink ref="J31" r:id="rId3" display="=@Sum(G13,G17,G21)" xr:uid="{00000000-0004-0000-0B00-000002000000}"/>
    <hyperlink ref="N31" r:id="rId4" display="=@Sum(G13,G17,G21)" xr:uid="{00000000-0004-0000-0B00-000003000000}"/>
    <hyperlink ref="O103" r:id="rId5" display="=@Sum(G13,G17,G21)" xr:uid="{00000000-0004-0000-0B00-000008000000}"/>
    <hyperlink ref="M103" r:id="rId6" display="=@Sum(G13,G17,G21)" xr:uid="{00000000-0004-0000-0B00-000009000000}"/>
    <hyperlink ref="J103" r:id="rId7" display="=@Sum(G13,G17,G21)" xr:uid="{00000000-0004-0000-0B00-00000A000000}"/>
    <hyperlink ref="N103" r:id="rId8" display="=@Sum(G13,G17,G21)" xr:uid="{00000000-0004-0000-0B00-00000B000000}"/>
    <hyperlink ref="O142" r:id="rId9" display="=@Sum(G13,G17,G21)" xr:uid="{00000000-0004-0000-0B00-00000C000000}"/>
    <hyperlink ref="M142" r:id="rId10" display="=@Sum(G13,G17,G21)" xr:uid="{00000000-0004-0000-0B00-00000D000000}"/>
    <hyperlink ref="J142" r:id="rId11" display="=@Sum(G13,G17,G21)" xr:uid="{00000000-0004-0000-0B00-00000E000000}"/>
    <hyperlink ref="N142" r:id="rId12" display="=@Sum(G13,G17,G21)" xr:uid="{00000000-0004-0000-0B00-00000F000000}"/>
    <hyperlink ref="O69" r:id="rId13" display="=@Sum(G13,G17,G21)" xr:uid="{3A13D7F9-DAE4-470B-848C-FA500E9D7FAA}"/>
    <hyperlink ref="M69" r:id="rId14" display="=@Sum(G13,G17,G21)" xr:uid="{98676EC3-DC70-434C-87C4-2BA7336CA4F7}"/>
    <hyperlink ref="J69" r:id="rId15" display="=@Sum(G13,G17,G21)" xr:uid="{E76652E2-FE8C-4F56-8152-6D5734751B90}"/>
    <hyperlink ref="N69" r:id="rId16" display="=@Sum(G13,G17,G21)" xr:uid="{EC07EBFA-56C4-43DA-A0F7-7CB3814909EF}"/>
  </hyperlinks>
  <pageMargins left="0.56000000000000005" right="0.24" top="0.74803149606299202" bottom="0.74803149606299202" header="0.31496062992126" footer="0.31496062992126"/>
  <pageSetup paperSize="9" scale="73" orientation="landscape" horizontalDpi="4294967293" r:id="rId17"/>
  <rowBreaks count="3" manualBreakCount="3">
    <brk id="38" max="16383" man="1"/>
    <brk id="76" max="16383" man="1"/>
    <brk id="11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0"/>
  <sheetViews>
    <sheetView view="pageBreakPreview" zoomScale="80" zoomScaleSheetLayoutView="80" workbookViewId="0">
      <selection activeCell="G22" sqref="G22"/>
    </sheetView>
  </sheetViews>
  <sheetFormatPr defaultColWidth="9.1796875" defaultRowHeight="12.5" x14ac:dyDescent="0.25"/>
  <cols>
    <col min="1" max="1" width="4.7265625" style="63" customWidth="1"/>
    <col min="2" max="2" width="3.453125" style="63" customWidth="1"/>
    <col min="3" max="3" width="9.1796875" style="63"/>
    <col min="4" max="4" width="42" style="63" customWidth="1"/>
    <col min="5" max="6" width="12.453125" style="63" customWidth="1"/>
    <col min="7" max="7" width="16.54296875" style="63" customWidth="1"/>
    <col min="8" max="9" width="11.26953125" style="63" customWidth="1"/>
    <col min="10" max="10" width="8.7265625" style="63" customWidth="1"/>
    <col min="11" max="13" width="10.7265625" style="63" customWidth="1"/>
    <col min="14" max="14" width="13.453125" style="63" customWidth="1"/>
    <col min="15" max="16" width="9.1796875" style="63"/>
    <col min="17" max="17" width="10.1796875" style="63" bestFit="1" customWidth="1"/>
    <col min="18" max="16384" width="9.1796875" style="63"/>
  </cols>
  <sheetData>
    <row r="1" spans="1:17" ht="13" x14ac:dyDescent="0.3">
      <c r="A1" s="2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ht="13" x14ac:dyDescent="0.3">
      <c r="A2" s="1" t="s">
        <v>1</v>
      </c>
      <c r="B2" s="67"/>
      <c r="C2" s="68"/>
      <c r="D2" s="54"/>
    </row>
    <row r="3" spans="1:17" ht="17" x14ac:dyDescent="0.5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</row>
    <row r="4" spans="1:17" ht="17" x14ac:dyDescent="0.5">
      <c r="A4" s="279" t="s">
        <v>46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</row>
    <row r="5" spans="1:17" ht="17" x14ac:dyDescent="0.5">
      <c r="A5" s="279" t="s">
        <v>198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</row>
    <row r="6" spans="1:17" ht="13" x14ac:dyDescent="0.3">
      <c r="A6" s="3" t="s">
        <v>60</v>
      </c>
      <c r="B6" s="3"/>
      <c r="C6" s="3"/>
      <c r="D6" s="3" t="s">
        <v>68</v>
      </c>
      <c r="E6" s="2"/>
      <c r="F6" s="69"/>
      <c r="G6" s="69"/>
      <c r="H6" s="69"/>
      <c r="I6" s="69"/>
      <c r="J6" s="69"/>
      <c r="K6" s="69"/>
      <c r="L6" s="69"/>
      <c r="M6" s="2"/>
      <c r="N6" s="2"/>
      <c r="O6" s="2"/>
    </row>
    <row r="7" spans="1:17" ht="13" x14ac:dyDescent="0.3">
      <c r="A7" s="300" t="s">
        <v>86</v>
      </c>
      <c r="B7" s="300"/>
      <c r="C7" s="300"/>
      <c r="D7" s="3" t="s">
        <v>180</v>
      </c>
      <c r="E7" s="7"/>
      <c r="F7" s="22"/>
      <c r="G7" s="22"/>
      <c r="H7" s="22"/>
      <c r="I7" s="22"/>
      <c r="J7" s="22"/>
      <c r="K7" s="70"/>
      <c r="L7" s="22"/>
      <c r="M7" s="22"/>
      <c r="N7" s="22"/>
      <c r="O7" s="22"/>
    </row>
    <row r="8" spans="1:17" ht="13" x14ac:dyDescent="0.3">
      <c r="A8" s="75"/>
      <c r="B8" s="75"/>
      <c r="C8" s="75"/>
      <c r="D8" s="22"/>
      <c r="E8" s="7"/>
      <c r="F8" s="22"/>
      <c r="G8" s="22"/>
      <c r="H8" s="22"/>
      <c r="I8" s="22"/>
      <c r="J8" s="22"/>
      <c r="K8" s="70"/>
      <c r="L8" s="22"/>
      <c r="M8" s="22"/>
      <c r="N8" s="22"/>
      <c r="O8" s="22"/>
    </row>
    <row r="9" spans="1:17" ht="14" thickBot="1" x14ac:dyDescent="0.4">
      <c r="A9" s="3" t="s">
        <v>61</v>
      </c>
      <c r="B9" s="3"/>
      <c r="C9" s="3"/>
      <c r="D9" s="3" t="s">
        <v>24</v>
      </c>
      <c r="E9" s="2"/>
      <c r="F9" s="2"/>
      <c r="G9" s="2"/>
      <c r="H9" s="2"/>
      <c r="I9" s="2"/>
      <c r="J9" s="2"/>
      <c r="K9" s="2"/>
      <c r="L9" s="253" t="s">
        <v>302</v>
      </c>
      <c r="M9" s="253"/>
      <c r="N9" s="253"/>
      <c r="O9" s="253"/>
    </row>
    <row r="10" spans="1:17" ht="13.5" thickTop="1" x14ac:dyDescent="0.3">
      <c r="A10" s="254" t="s">
        <v>3</v>
      </c>
      <c r="B10" s="257" t="s">
        <v>4</v>
      </c>
      <c r="C10" s="258"/>
      <c r="D10" s="259"/>
      <c r="E10" s="266" t="s">
        <v>5</v>
      </c>
      <c r="F10" s="267"/>
      <c r="G10" s="268" t="s">
        <v>62</v>
      </c>
      <c r="H10" s="268" t="s">
        <v>63</v>
      </c>
      <c r="I10" s="268" t="s">
        <v>6</v>
      </c>
      <c r="J10" s="268" t="s">
        <v>64</v>
      </c>
      <c r="K10" s="272" t="s">
        <v>48</v>
      </c>
      <c r="L10" s="273"/>
      <c r="M10" s="266" t="s">
        <v>65</v>
      </c>
      <c r="N10" s="274"/>
      <c r="O10" s="275"/>
    </row>
    <row r="11" spans="1:17" ht="13" x14ac:dyDescent="0.3">
      <c r="A11" s="255"/>
      <c r="B11" s="260"/>
      <c r="C11" s="261"/>
      <c r="D11" s="262"/>
      <c r="E11" s="276" t="s">
        <v>7</v>
      </c>
      <c r="F11" s="276" t="s">
        <v>8</v>
      </c>
      <c r="G11" s="269"/>
      <c r="H11" s="269"/>
      <c r="I11" s="269"/>
      <c r="J11" s="269"/>
      <c r="K11" s="276" t="s">
        <v>47</v>
      </c>
      <c r="L11" s="276" t="s">
        <v>9</v>
      </c>
      <c r="M11" s="276" t="s">
        <v>66</v>
      </c>
      <c r="N11" s="277" t="s">
        <v>9</v>
      </c>
      <c r="O11" s="278"/>
    </row>
    <row r="12" spans="1:17" ht="13" x14ac:dyDescent="0.3">
      <c r="A12" s="256"/>
      <c r="B12" s="263"/>
      <c r="C12" s="264"/>
      <c r="D12" s="265"/>
      <c r="E12" s="270"/>
      <c r="F12" s="270"/>
      <c r="G12" s="270"/>
      <c r="H12" s="270"/>
      <c r="I12" s="270"/>
      <c r="J12" s="270"/>
      <c r="K12" s="270"/>
      <c r="L12" s="270"/>
      <c r="M12" s="270"/>
      <c r="N12" s="4" t="s">
        <v>10</v>
      </c>
      <c r="O12" s="5" t="s">
        <v>11</v>
      </c>
    </row>
    <row r="13" spans="1:17" ht="13" x14ac:dyDescent="0.3">
      <c r="A13" s="18" t="s">
        <v>43</v>
      </c>
      <c r="B13" s="250" t="s">
        <v>44</v>
      </c>
      <c r="C13" s="251"/>
      <c r="D13" s="252"/>
      <c r="E13" s="16" t="s">
        <v>45</v>
      </c>
      <c r="F13" s="16" t="s">
        <v>39</v>
      </c>
      <c r="G13" s="16" t="s">
        <v>40</v>
      </c>
      <c r="H13" s="16" t="s">
        <v>33</v>
      </c>
      <c r="I13" s="16" t="s">
        <v>41</v>
      </c>
      <c r="J13" s="16" t="s">
        <v>42</v>
      </c>
      <c r="K13" s="16" t="s">
        <v>34</v>
      </c>
      <c r="L13" s="16" t="s">
        <v>35</v>
      </c>
      <c r="M13" s="16" t="s">
        <v>36</v>
      </c>
      <c r="N13" s="16" t="s">
        <v>37</v>
      </c>
      <c r="O13" s="17" t="s">
        <v>38</v>
      </c>
    </row>
    <row r="14" spans="1:17" ht="13.5" x14ac:dyDescent="0.35">
      <c r="A14" s="21" t="s">
        <v>88</v>
      </c>
      <c r="B14" s="24" t="s">
        <v>26</v>
      </c>
      <c r="C14" s="29"/>
      <c r="D14" s="30"/>
      <c r="E14" s="13"/>
      <c r="F14" s="13"/>
      <c r="G14" s="14"/>
      <c r="H14" s="8"/>
      <c r="I14" s="9"/>
      <c r="J14" s="12"/>
      <c r="K14" s="10"/>
      <c r="L14" s="10"/>
      <c r="M14" s="10"/>
      <c r="N14" s="14"/>
      <c r="O14" s="11"/>
      <c r="Q14" s="64"/>
    </row>
    <row r="15" spans="1:17" ht="13.5" x14ac:dyDescent="0.35">
      <c r="A15" s="21"/>
      <c r="B15" s="72">
        <v>1</v>
      </c>
      <c r="C15" s="49" t="s">
        <v>190</v>
      </c>
      <c r="D15" s="65"/>
      <c r="E15" s="13"/>
      <c r="F15" s="13"/>
      <c r="G15" s="14"/>
      <c r="H15" s="8"/>
      <c r="I15" s="9"/>
      <c r="J15" s="12"/>
      <c r="K15" s="10"/>
      <c r="L15" s="10"/>
      <c r="M15" s="10"/>
      <c r="N15" s="28"/>
      <c r="O15" s="11"/>
      <c r="Q15" s="64"/>
    </row>
    <row r="16" spans="1:17" ht="13.5" x14ac:dyDescent="0.35">
      <c r="A16" s="21"/>
      <c r="B16" s="139" t="s">
        <v>69</v>
      </c>
      <c r="C16" s="73" t="s">
        <v>84</v>
      </c>
      <c r="D16" s="74"/>
      <c r="E16" s="13"/>
      <c r="F16" s="13"/>
      <c r="G16" s="14">
        <v>5950000</v>
      </c>
      <c r="H16" s="8"/>
      <c r="I16" s="9"/>
      <c r="J16" s="12">
        <f>G16/G29*100</f>
        <v>19.833333333333332</v>
      </c>
      <c r="K16" s="10">
        <v>0</v>
      </c>
      <c r="L16" s="10">
        <f>N16/G16*100</f>
        <v>0</v>
      </c>
      <c r="M16" s="10">
        <f>J16*K16/100</f>
        <v>0</v>
      </c>
      <c r="N16" s="28">
        <v>0</v>
      </c>
      <c r="O16" s="11">
        <f>J16*L16/100</f>
        <v>0</v>
      </c>
    </row>
    <row r="17" spans="1:15" ht="13.5" x14ac:dyDescent="0.35">
      <c r="A17" s="21"/>
      <c r="B17" s="25">
        <v>2</v>
      </c>
      <c r="C17" s="49" t="s">
        <v>215</v>
      </c>
      <c r="D17" s="65"/>
      <c r="E17" s="13"/>
      <c r="F17" s="13"/>
      <c r="G17" s="14"/>
      <c r="H17" s="8"/>
      <c r="I17" s="9"/>
      <c r="J17" s="12"/>
      <c r="K17" s="10"/>
      <c r="L17" s="10"/>
      <c r="M17" s="10"/>
      <c r="N17" s="28"/>
      <c r="O17" s="11"/>
    </row>
    <row r="18" spans="1:15" ht="13.5" x14ac:dyDescent="0.35">
      <c r="A18" s="21"/>
      <c r="B18" s="139" t="s">
        <v>69</v>
      </c>
      <c r="C18" s="73" t="s">
        <v>268</v>
      </c>
      <c r="D18" s="74"/>
      <c r="E18" s="13"/>
      <c r="F18" s="13"/>
      <c r="G18" s="14">
        <v>750000</v>
      </c>
      <c r="H18" s="8"/>
      <c r="I18" s="9"/>
      <c r="J18" s="12">
        <f>G18/G29*100</f>
        <v>2.5</v>
      </c>
      <c r="K18" s="10">
        <v>0</v>
      </c>
      <c r="L18" s="10">
        <f>N18/G18*100</f>
        <v>0</v>
      </c>
      <c r="M18" s="10">
        <f>J18*K18/100</f>
        <v>0</v>
      </c>
      <c r="N18" s="28">
        <v>0</v>
      </c>
      <c r="O18" s="11">
        <f>J18*L18/100</f>
        <v>0</v>
      </c>
    </row>
    <row r="19" spans="1:15" ht="13.5" x14ac:dyDescent="0.35">
      <c r="A19" s="21"/>
      <c r="B19" s="25">
        <v>3</v>
      </c>
      <c r="C19" s="49" t="s">
        <v>158</v>
      </c>
      <c r="D19" s="65"/>
      <c r="E19" s="13"/>
      <c r="F19" s="13"/>
      <c r="G19" s="14"/>
      <c r="H19" s="8"/>
      <c r="I19" s="9"/>
      <c r="J19" s="12"/>
      <c r="K19" s="10"/>
      <c r="L19" s="10"/>
      <c r="M19" s="10"/>
      <c r="N19" s="28"/>
      <c r="O19" s="11"/>
    </row>
    <row r="20" spans="1:15" ht="13.5" x14ac:dyDescent="0.35">
      <c r="A20" s="21"/>
      <c r="B20" s="139" t="s">
        <v>69</v>
      </c>
      <c r="C20" s="297" t="s">
        <v>269</v>
      </c>
      <c r="D20" s="298"/>
      <c r="E20" s="13"/>
      <c r="F20" s="13"/>
      <c r="G20" s="14">
        <v>23300000</v>
      </c>
      <c r="H20" s="8"/>
      <c r="I20" s="9"/>
      <c r="J20" s="12">
        <f>G20/G29*100</f>
        <v>77.666666666666657</v>
      </c>
      <c r="K20" s="10">
        <v>0</v>
      </c>
      <c r="L20" s="10">
        <f>N20/G20*100</f>
        <v>0</v>
      </c>
      <c r="M20" s="10">
        <f>J20*K20/100</f>
        <v>0</v>
      </c>
      <c r="N20" s="28">
        <v>0</v>
      </c>
      <c r="O20" s="11">
        <f>J20*L20/100</f>
        <v>0</v>
      </c>
    </row>
    <row r="21" spans="1:15" ht="13.5" x14ac:dyDescent="0.35">
      <c r="A21" s="21"/>
      <c r="B21" s="43"/>
      <c r="C21" s="297"/>
      <c r="D21" s="298"/>
      <c r="E21" s="13"/>
      <c r="F21" s="13"/>
      <c r="G21" s="14"/>
      <c r="H21" s="8"/>
      <c r="I21" s="9"/>
      <c r="J21" s="12"/>
      <c r="K21" s="10"/>
      <c r="L21" s="10"/>
      <c r="M21" s="10"/>
      <c r="N21" s="28"/>
      <c r="O21" s="11"/>
    </row>
    <row r="22" spans="1:15" ht="13.5" x14ac:dyDescent="0.35">
      <c r="A22" s="21"/>
      <c r="B22" s="43"/>
      <c r="C22" s="73"/>
      <c r="D22" s="74"/>
      <c r="E22" s="13"/>
      <c r="F22" s="13"/>
      <c r="G22" s="14"/>
      <c r="H22" s="8"/>
      <c r="I22" s="9"/>
      <c r="J22" s="12"/>
      <c r="K22" s="10"/>
      <c r="L22" s="10"/>
      <c r="M22" s="10"/>
      <c r="N22" s="28"/>
      <c r="O22" s="11"/>
    </row>
    <row r="23" spans="1:15" ht="13.5" x14ac:dyDescent="0.35">
      <c r="A23" s="21"/>
      <c r="B23" s="43"/>
      <c r="C23" s="297"/>
      <c r="D23" s="298"/>
      <c r="E23" s="13"/>
      <c r="F23" s="13"/>
      <c r="G23" s="14"/>
      <c r="H23" s="8"/>
      <c r="I23" s="9"/>
      <c r="J23" s="12"/>
      <c r="K23" s="10"/>
      <c r="L23" s="10"/>
      <c r="M23" s="10"/>
      <c r="N23" s="28"/>
      <c r="O23" s="11"/>
    </row>
    <row r="24" spans="1:15" ht="13.5" x14ac:dyDescent="0.35">
      <c r="A24" s="21"/>
      <c r="B24" s="42"/>
      <c r="C24" s="49"/>
      <c r="D24" s="50"/>
      <c r="E24" s="13"/>
      <c r="F24" s="13"/>
      <c r="G24" s="14"/>
      <c r="H24" s="8"/>
      <c r="I24" s="9"/>
      <c r="J24" s="12"/>
      <c r="K24" s="10"/>
      <c r="L24" s="10"/>
      <c r="M24" s="10"/>
      <c r="N24" s="28"/>
      <c r="O24" s="11"/>
    </row>
    <row r="25" spans="1:15" ht="13.5" x14ac:dyDescent="0.35">
      <c r="A25" s="21"/>
      <c r="B25" s="42"/>
      <c r="C25" s="49"/>
      <c r="D25" s="50"/>
      <c r="E25" s="13"/>
      <c r="F25" s="13"/>
      <c r="G25" s="14"/>
      <c r="H25" s="8"/>
      <c r="I25" s="9"/>
      <c r="J25" s="10"/>
      <c r="K25" s="10"/>
      <c r="L25" s="10"/>
      <c r="M25" s="10"/>
      <c r="N25" s="28"/>
      <c r="O25" s="11"/>
    </row>
    <row r="26" spans="1:15" ht="13.5" x14ac:dyDescent="0.35">
      <c r="A26" s="21"/>
      <c r="B26" s="42"/>
      <c r="C26" s="297"/>
      <c r="D26" s="298"/>
      <c r="E26" s="13"/>
      <c r="F26" s="13"/>
      <c r="G26" s="14"/>
      <c r="H26" s="8"/>
      <c r="I26" s="9"/>
      <c r="J26" s="10"/>
      <c r="K26" s="10"/>
      <c r="L26" s="10"/>
      <c r="M26" s="10"/>
      <c r="N26" s="28"/>
      <c r="O26" s="11"/>
    </row>
    <row r="27" spans="1:15" ht="13.5" x14ac:dyDescent="0.35">
      <c r="A27" s="21"/>
      <c r="B27" s="42"/>
      <c r="C27" s="297"/>
      <c r="D27" s="298"/>
      <c r="E27" s="13"/>
      <c r="F27" s="13"/>
      <c r="G27" s="14"/>
      <c r="H27" s="8"/>
      <c r="I27" s="9"/>
      <c r="J27" s="10"/>
      <c r="K27" s="10"/>
      <c r="L27" s="10"/>
      <c r="M27" s="10"/>
      <c r="N27" s="28"/>
      <c r="O27" s="11"/>
    </row>
    <row r="28" spans="1:15" ht="13.5" x14ac:dyDescent="0.35">
      <c r="A28" s="21"/>
      <c r="B28" s="25"/>
      <c r="C28" s="49"/>
      <c r="D28" s="50"/>
      <c r="E28" s="13"/>
      <c r="F28" s="13"/>
      <c r="G28" s="14"/>
      <c r="H28" s="8"/>
      <c r="I28" s="9"/>
      <c r="J28" s="12"/>
      <c r="K28" s="10"/>
      <c r="L28" s="10"/>
      <c r="M28" s="10"/>
      <c r="N28" s="28"/>
      <c r="O28" s="11"/>
    </row>
    <row r="29" spans="1:15" ht="13.5" thickBot="1" x14ac:dyDescent="0.3">
      <c r="A29" s="245" t="s">
        <v>12</v>
      </c>
      <c r="B29" s="246"/>
      <c r="C29" s="246"/>
      <c r="D29" s="246"/>
      <c r="E29" s="246"/>
      <c r="F29" s="247"/>
      <c r="G29" s="32">
        <f>SUM(G14:G25)</f>
        <v>30000000</v>
      </c>
      <c r="H29" s="33" t="s">
        <v>19</v>
      </c>
      <c r="I29" s="34"/>
      <c r="J29" s="35">
        <f>SUM(J14:J25)</f>
        <v>99.999999999999986</v>
      </c>
      <c r="K29" s="36"/>
      <c r="L29" s="36"/>
      <c r="M29" s="53">
        <f>SUM(M14:M25)</f>
        <v>0</v>
      </c>
      <c r="N29" s="32">
        <f>SUM(N14:N25)</f>
        <v>0</v>
      </c>
      <c r="O29" s="53">
        <f>SUM(O14:O25)</f>
        <v>0</v>
      </c>
    </row>
    <row r="30" spans="1:15" ht="13.5" thickTop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3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95" t="s">
        <v>359</v>
      </c>
    </row>
    <row r="32" spans="1:15" ht="13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 t="s">
        <v>25</v>
      </c>
      <c r="N32" s="2"/>
      <c r="O32" s="2"/>
    </row>
    <row r="33" spans="1:15" ht="13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N33" s="2"/>
      <c r="O33" s="2"/>
    </row>
    <row r="34" spans="1:15" ht="13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N34" s="2"/>
      <c r="O34" s="2"/>
    </row>
    <row r="35" spans="1:15" ht="13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6" t="s">
        <v>156</v>
      </c>
      <c r="N35" s="2"/>
      <c r="O35" s="2"/>
    </row>
    <row r="36" spans="1:15" ht="13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 t="s">
        <v>176</v>
      </c>
      <c r="N36" s="2"/>
      <c r="O36" s="2"/>
    </row>
    <row r="40" spans="1:15" ht="13" x14ac:dyDescent="0.3">
      <c r="A40" s="23" t="s">
        <v>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3" x14ac:dyDescent="0.3">
      <c r="A41" s="1" t="s">
        <v>1</v>
      </c>
      <c r="B41" s="67"/>
      <c r="C41" s="68"/>
      <c r="D41" s="54"/>
    </row>
    <row r="42" spans="1:15" ht="17" x14ac:dyDescent="0.5">
      <c r="A42" s="271" t="s">
        <v>2</v>
      </c>
      <c r="B42" s="271"/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</row>
    <row r="43" spans="1:15" ht="17" x14ac:dyDescent="0.5">
      <c r="A43" s="279" t="s">
        <v>46</v>
      </c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</row>
    <row r="44" spans="1:15" ht="17" x14ac:dyDescent="0.5">
      <c r="A44" s="279" t="s">
        <v>198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</row>
    <row r="45" spans="1:15" ht="13" x14ac:dyDescent="0.3">
      <c r="A45" s="3" t="s">
        <v>60</v>
      </c>
      <c r="B45" s="3"/>
      <c r="C45" s="3"/>
      <c r="D45" s="3" t="s">
        <v>68</v>
      </c>
      <c r="E45" s="2"/>
      <c r="F45" s="69"/>
      <c r="G45" s="69"/>
      <c r="H45" s="69"/>
      <c r="I45" s="69"/>
      <c r="J45" s="69"/>
      <c r="K45" s="69"/>
      <c r="L45" s="69"/>
      <c r="M45" s="2"/>
      <c r="N45" s="2"/>
      <c r="O45" s="2"/>
    </row>
    <row r="46" spans="1:15" ht="13" x14ac:dyDescent="0.3">
      <c r="A46" s="300" t="s">
        <v>86</v>
      </c>
      <c r="B46" s="300"/>
      <c r="C46" s="300"/>
      <c r="D46" s="22" t="s">
        <v>177</v>
      </c>
      <c r="E46" s="7"/>
      <c r="F46" s="22"/>
      <c r="G46" s="22"/>
      <c r="H46" s="22"/>
      <c r="I46" s="22"/>
      <c r="J46" s="22"/>
      <c r="K46" s="70"/>
      <c r="L46" s="22"/>
      <c r="M46" s="22"/>
      <c r="N46" s="22"/>
      <c r="O46" s="22"/>
    </row>
    <row r="47" spans="1:15" ht="13" x14ac:dyDescent="0.3">
      <c r="A47" s="75"/>
      <c r="B47" s="75"/>
      <c r="C47" s="75"/>
      <c r="D47" s="22"/>
      <c r="E47" s="7"/>
      <c r="F47" s="22"/>
      <c r="G47" s="22"/>
      <c r="H47" s="22"/>
      <c r="I47" s="22"/>
      <c r="J47" s="22"/>
      <c r="K47" s="70"/>
      <c r="L47" s="22"/>
      <c r="M47" s="22"/>
      <c r="N47" s="22"/>
      <c r="O47" s="22"/>
    </row>
    <row r="48" spans="1:15" ht="14" thickBot="1" x14ac:dyDescent="0.4">
      <c r="A48" s="3" t="s">
        <v>61</v>
      </c>
      <c r="B48" s="3"/>
      <c r="C48" s="3"/>
      <c r="D48" s="3" t="s">
        <v>24</v>
      </c>
      <c r="E48" s="2"/>
      <c r="F48" s="2"/>
      <c r="G48" s="2"/>
      <c r="H48" s="2"/>
      <c r="I48" s="2"/>
      <c r="J48" s="2"/>
      <c r="K48" s="2"/>
      <c r="L48" s="253" t="s">
        <v>302</v>
      </c>
      <c r="M48" s="253"/>
      <c r="N48" s="253"/>
      <c r="O48" s="253"/>
    </row>
    <row r="49" spans="1:15" ht="13.5" thickTop="1" x14ac:dyDescent="0.3">
      <c r="A49" s="254" t="s">
        <v>3</v>
      </c>
      <c r="B49" s="257" t="s">
        <v>4</v>
      </c>
      <c r="C49" s="258"/>
      <c r="D49" s="259"/>
      <c r="E49" s="266" t="s">
        <v>5</v>
      </c>
      <c r="F49" s="267"/>
      <c r="G49" s="268" t="s">
        <v>62</v>
      </c>
      <c r="H49" s="268" t="s">
        <v>63</v>
      </c>
      <c r="I49" s="268" t="s">
        <v>6</v>
      </c>
      <c r="J49" s="268" t="s">
        <v>64</v>
      </c>
      <c r="K49" s="272" t="s">
        <v>48</v>
      </c>
      <c r="L49" s="273"/>
      <c r="M49" s="266" t="s">
        <v>65</v>
      </c>
      <c r="N49" s="274"/>
      <c r="O49" s="275"/>
    </row>
    <row r="50" spans="1:15" ht="13" x14ac:dyDescent="0.3">
      <c r="A50" s="255"/>
      <c r="B50" s="260"/>
      <c r="C50" s="261"/>
      <c r="D50" s="262"/>
      <c r="E50" s="276" t="s">
        <v>7</v>
      </c>
      <c r="F50" s="276" t="s">
        <v>8</v>
      </c>
      <c r="G50" s="269"/>
      <c r="H50" s="269"/>
      <c r="I50" s="269"/>
      <c r="J50" s="269"/>
      <c r="K50" s="276" t="s">
        <v>47</v>
      </c>
      <c r="L50" s="276" t="s">
        <v>9</v>
      </c>
      <c r="M50" s="276" t="s">
        <v>66</v>
      </c>
      <c r="N50" s="277" t="s">
        <v>9</v>
      </c>
      <c r="O50" s="278"/>
    </row>
    <row r="51" spans="1:15" ht="13" x14ac:dyDescent="0.3">
      <c r="A51" s="256"/>
      <c r="B51" s="263"/>
      <c r="C51" s="264"/>
      <c r="D51" s="265"/>
      <c r="E51" s="270"/>
      <c r="F51" s="270"/>
      <c r="G51" s="270"/>
      <c r="H51" s="270"/>
      <c r="I51" s="270"/>
      <c r="J51" s="270"/>
      <c r="K51" s="270"/>
      <c r="L51" s="270"/>
      <c r="M51" s="270"/>
      <c r="N51" s="4" t="s">
        <v>10</v>
      </c>
      <c r="O51" s="5" t="s">
        <v>11</v>
      </c>
    </row>
    <row r="52" spans="1:15" ht="13" x14ac:dyDescent="0.3">
      <c r="A52" s="18" t="s">
        <v>43</v>
      </c>
      <c r="B52" s="250" t="s">
        <v>44</v>
      </c>
      <c r="C52" s="251"/>
      <c r="D52" s="252"/>
      <c r="E52" s="16" t="s">
        <v>45</v>
      </c>
      <c r="F52" s="16" t="s">
        <v>39</v>
      </c>
      <c r="G52" s="16" t="s">
        <v>40</v>
      </c>
      <c r="H52" s="16" t="s">
        <v>33</v>
      </c>
      <c r="I52" s="16" t="s">
        <v>41</v>
      </c>
      <c r="J52" s="16" t="s">
        <v>42</v>
      </c>
      <c r="K52" s="16" t="s">
        <v>34</v>
      </c>
      <c r="L52" s="16" t="s">
        <v>35</v>
      </c>
      <c r="M52" s="16" t="s">
        <v>36</v>
      </c>
      <c r="N52" s="16" t="s">
        <v>37</v>
      </c>
      <c r="O52" s="17" t="s">
        <v>38</v>
      </c>
    </row>
    <row r="53" spans="1:15" ht="13.5" x14ac:dyDescent="0.35">
      <c r="A53" s="21" t="s">
        <v>88</v>
      </c>
      <c r="B53" s="24" t="s">
        <v>26</v>
      </c>
      <c r="C53" s="29"/>
      <c r="D53" s="30"/>
      <c r="E53" s="13"/>
      <c r="F53" s="13"/>
      <c r="G53" s="14"/>
      <c r="H53" s="8"/>
      <c r="I53" s="9"/>
      <c r="J53" s="12"/>
      <c r="K53" s="31"/>
      <c r="L53" s="10"/>
      <c r="M53" s="10"/>
      <c r="N53" s="14"/>
      <c r="O53" s="11"/>
    </row>
    <row r="54" spans="1:15" ht="13.5" x14ac:dyDescent="0.35">
      <c r="A54" s="21"/>
      <c r="B54" s="72">
        <v>1</v>
      </c>
      <c r="C54" s="49" t="s">
        <v>190</v>
      </c>
      <c r="D54" s="65"/>
      <c r="E54" s="13"/>
      <c r="F54" s="13"/>
      <c r="G54" s="14"/>
      <c r="H54" s="8"/>
      <c r="I54" s="9"/>
      <c r="J54" s="10"/>
      <c r="K54" s="10"/>
      <c r="L54" s="10"/>
      <c r="M54" s="10"/>
      <c r="N54" s="28"/>
      <c r="O54" s="11"/>
    </row>
    <row r="55" spans="1:15" ht="13.5" x14ac:dyDescent="0.35">
      <c r="A55" s="21"/>
      <c r="B55" s="42" t="s">
        <v>69</v>
      </c>
      <c r="C55" s="135" t="s">
        <v>270</v>
      </c>
      <c r="D55" s="74"/>
      <c r="E55" s="13"/>
      <c r="F55" s="13"/>
      <c r="G55" s="14">
        <v>4187000</v>
      </c>
      <c r="H55" s="8"/>
      <c r="I55" s="9"/>
      <c r="J55" s="12">
        <f>G55/G68*100</f>
        <v>20.935000000000002</v>
      </c>
      <c r="K55" s="10">
        <v>0</v>
      </c>
      <c r="L55" s="10">
        <f>N55/G55*100</f>
        <v>0</v>
      </c>
      <c r="M55" s="10">
        <f>J55*K55/100</f>
        <v>0</v>
      </c>
      <c r="N55" s="28">
        <v>0</v>
      </c>
      <c r="O55" s="11">
        <f>J55*L55/100</f>
        <v>0</v>
      </c>
    </row>
    <row r="56" spans="1:15" ht="13.5" x14ac:dyDescent="0.35">
      <c r="A56" s="21"/>
      <c r="B56" s="25">
        <v>2</v>
      </c>
      <c r="C56" s="49" t="s">
        <v>215</v>
      </c>
      <c r="D56" s="65"/>
      <c r="E56" s="13"/>
      <c r="F56" s="13"/>
      <c r="G56" s="14"/>
      <c r="H56" s="8"/>
      <c r="I56" s="9"/>
      <c r="J56" s="10"/>
      <c r="K56" s="10"/>
      <c r="L56" s="10"/>
      <c r="M56" s="10"/>
      <c r="N56" s="28"/>
      <c r="O56" s="11"/>
    </row>
    <row r="57" spans="1:15" ht="13.5" x14ac:dyDescent="0.35">
      <c r="A57" s="21"/>
      <c r="B57" s="42" t="s">
        <v>69</v>
      </c>
      <c r="C57" s="73" t="s">
        <v>268</v>
      </c>
      <c r="D57" s="74"/>
      <c r="E57" s="13"/>
      <c r="F57" s="13"/>
      <c r="G57" s="14">
        <v>813000</v>
      </c>
      <c r="H57" s="8"/>
      <c r="I57" s="9"/>
      <c r="J57" s="12">
        <f>G57/G68*100</f>
        <v>4.0649999999999995</v>
      </c>
      <c r="K57" s="10">
        <v>0</v>
      </c>
      <c r="L57" s="10">
        <f>N57/G57*100</f>
        <v>0</v>
      </c>
      <c r="M57" s="10">
        <f>J57*K57/100</f>
        <v>0</v>
      </c>
      <c r="N57" s="28">
        <v>0</v>
      </c>
      <c r="O57" s="11">
        <f>J57*L57/100</f>
        <v>0</v>
      </c>
    </row>
    <row r="58" spans="1:15" ht="13.5" x14ac:dyDescent="0.35">
      <c r="A58" s="21"/>
      <c r="B58" s="25">
        <v>3</v>
      </c>
      <c r="C58" s="49" t="s">
        <v>271</v>
      </c>
      <c r="D58" s="65"/>
      <c r="E58" s="13"/>
      <c r="F58" s="13"/>
      <c r="H58" s="8"/>
      <c r="I58" s="9"/>
      <c r="J58" s="10"/>
      <c r="K58" s="10"/>
      <c r="L58" s="10"/>
      <c r="M58" s="10"/>
      <c r="N58" s="28"/>
      <c r="O58" s="11"/>
    </row>
    <row r="59" spans="1:15" ht="13.5" x14ac:dyDescent="0.35">
      <c r="A59" s="21"/>
      <c r="B59" s="42" t="s">
        <v>69</v>
      </c>
      <c r="C59" s="297" t="s">
        <v>272</v>
      </c>
      <c r="D59" s="298"/>
      <c r="E59" s="13"/>
      <c r="F59" s="13"/>
      <c r="G59" s="14">
        <v>15000000</v>
      </c>
      <c r="H59" s="8"/>
      <c r="I59" s="9"/>
      <c r="J59" s="12">
        <f>G59/G68*100</f>
        <v>75</v>
      </c>
      <c r="K59" s="10">
        <v>0</v>
      </c>
      <c r="L59" s="10">
        <f>N59/G59*100</f>
        <v>0</v>
      </c>
      <c r="M59" s="10">
        <f>J59*K59/100</f>
        <v>0</v>
      </c>
      <c r="N59" s="28">
        <v>0</v>
      </c>
      <c r="O59" s="11">
        <f>J59*L59/100</f>
        <v>0</v>
      </c>
    </row>
    <row r="60" spans="1:15" ht="13.5" x14ac:dyDescent="0.35">
      <c r="A60" s="21"/>
      <c r="B60" s="43"/>
      <c r="C60" s="297"/>
      <c r="D60" s="298"/>
      <c r="E60" s="13"/>
      <c r="F60" s="13"/>
      <c r="G60" s="14"/>
      <c r="H60" s="8"/>
      <c r="I60" s="9"/>
      <c r="J60" s="10"/>
      <c r="K60" s="10"/>
      <c r="L60" s="10"/>
      <c r="M60" s="10"/>
      <c r="N60" s="28"/>
      <c r="O60" s="11"/>
    </row>
    <row r="61" spans="1:15" ht="13.5" x14ac:dyDescent="0.35">
      <c r="A61" s="21"/>
      <c r="B61" s="43"/>
      <c r="C61" s="73"/>
      <c r="D61" s="74"/>
      <c r="E61" s="13"/>
      <c r="F61" s="13"/>
      <c r="G61" s="14"/>
      <c r="H61" s="8"/>
      <c r="I61" s="9"/>
      <c r="J61" s="10"/>
      <c r="K61" s="10"/>
      <c r="L61" s="10"/>
      <c r="M61" s="10"/>
      <c r="N61" s="28"/>
      <c r="O61" s="11"/>
    </row>
    <row r="62" spans="1:15" ht="13.5" x14ac:dyDescent="0.35">
      <c r="A62" s="21"/>
      <c r="B62" s="43"/>
      <c r="C62" s="297"/>
      <c r="D62" s="298"/>
      <c r="E62" s="13"/>
      <c r="F62" s="13"/>
      <c r="G62" s="14"/>
      <c r="H62" s="8"/>
      <c r="I62" s="9"/>
      <c r="J62" s="10"/>
      <c r="K62" s="10"/>
      <c r="L62" s="10"/>
      <c r="M62" s="10"/>
      <c r="N62" s="28"/>
      <c r="O62" s="11"/>
    </row>
    <row r="63" spans="1:15" ht="13.5" x14ac:dyDescent="0.35">
      <c r="A63" s="21"/>
      <c r="B63" s="42"/>
      <c r="C63" s="49"/>
      <c r="D63" s="50"/>
      <c r="E63" s="13"/>
      <c r="F63" s="13"/>
      <c r="G63" s="14"/>
      <c r="H63" s="8"/>
      <c r="I63" s="9"/>
      <c r="J63" s="12"/>
      <c r="K63" s="10"/>
      <c r="L63" s="10"/>
      <c r="M63" s="10"/>
      <c r="N63" s="28"/>
      <c r="O63" s="11"/>
    </row>
    <row r="64" spans="1:15" ht="13.5" x14ac:dyDescent="0.35">
      <c r="A64" s="21"/>
      <c r="B64" s="42"/>
      <c r="C64" s="49"/>
      <c r="D64" s="50"/>
      <c r="E64" s="13"/>
      <c r="F64" s="13"/>
      <c r="G64" s="14"/>
      <c r="H64" s="8"/>
      <c r="I64" s="9"/>
      <c r="J64" s="10"/>
      <c r="K64" s="10"/>
      <c r="L64" s="10"/>
      <c r="M64" s="10"/>
      <c r="N64" s="28"/>
      <c r="O64" s="11"/>
    </row>
    <row r="65" spans="1:15" ht="13.5" x14ac:dyDescent="0.35">
      <c r="A65" s="21"/>
      <c r="B65" s="42"/>
      <c r="C65" s="297"/>
      <c r="D65" s="298"/>
      <c r="E65" s="13"/>
      <c r="F65" s="13"/>
      <c r="G65" s="14"/>
      <c r="H65" s="8"/>
      <c r="I65" s="9"/>
      <c r="J65" s="10"/>
      <c r="K65" s="10"/>
      <c r="L65" s="10"/>
      <c r="M65" s="10"/>
      <c r="N65" s="28"/>
      <c r="O65" s="11"/>
    </row>
    <row r="66" spans="1:15" ht="13.5" x14ac:dyDescent="0.35">
      <c r="A66" s="21"/>
      <c r="B66" s="42"/>
      <c r="C66" s="297"/>
      <c r="D66" s="298"/>
      <c r="E66" s="13"/>
      <c r="F66" s="13"/>
      <c r="G66" s="14"/>
      <c r="H66" s="8"/>
      <c r="I66" s="9"/>
      <c r="J66" s="10"/>
      <c r="K66" s="10"/>
      <c r="L66" s="10"/>
      <c r="M66" s="10"/>
      <c r="N66" s="28"/>
      <c r="O66" s="11"/>
    </row>
    <row r="67" spans="1:15" ht="13.5" x14ac:dyDescent="0.35">
      <c r="A67" s="21"/>
      <c r="B67" s="25"/>
      <c r="C67" s="49"/>
      <c r="D67" s="50"/>
      <c r="E67" s="13"/>
      <c r="F67" s="13"/>
      <c r="G67" s="14"/>
      <c r="H67" s="8"/>
      <c r="I67" s="9"/>
      <c r="J67" s="12"/>
      <c r="K67" s="10"/>
      <c r="L67" s="10"/>
      <c r="M67" s="10"/>
      <c r="N67" s="28"/>
      <c r="O67" s="11"/>
    </row>
    <row r="68" spans="1:15" ht="13.5" thickBot="1" x14ac:dyDescent="0.3">
      <c r="A68" s="245" t="s">
        <v>12</v>
      </c>
      <c r="B68" s="246"/>
      <c r="C68" s="246"/>
      <c r="D68" s="246"/>
      <c r="E68" s="246"/>
      <c r="F68" s="247"/>
      <c r="G68" s="32">
        <f>SUM(G53:G64)</f>
        <v>20000000</v>
      </c>
      <c r="H68" s="33" t="s">
        <v>19</v>
      </c>
      <c r="I68" s="34"/>
      <c r="J68" s="35">
        <f>SUM(J53:J64)</f>
        <v>100</v>
      </c>
      <c r="K68" s="36"/>
      <c r="L68" s="36"/>
      <c r="M68" s="53">
        <f>SUM(M53:M64)</f>
        <v>0</v>
      </c>
      <c r="N68" s="32">
        <f>SUM(N53:N64)</f>
        <v>0</v>
      </c>
      <c r="O68" s="53">
        <f>SUM(O53:O64)</f>
        <v>0</v>
      </c>
    </row>
    <row r="69" spans="1:15" ht="13.5" thickTop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3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95" t="s">
        <v>359</v>
      </c>
    </row>
    <row r="71" spans="1:15" ht="13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 t="s">
        <v>25</v>
      </c>
      <c r="N71" s="2"/>
      <c r="O71" s="2"/>
    </row>
    <row r="72" spans="1:15" ht="13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N72" s="2"/>
      <c r="O72" s="2"/>
    </row>
    <row r="73" spans="1:15" ht="13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N73" s="2"/>
      <c r="O73" s="2"/>
    </row>
    <row r="74" spans="1:15" ht="13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6" t="s">
        <v>156</v>
      </c>
      <c r="N74" s="2"/>
      <c r="O74" s="2"/>
    </row>
    <row r="75" spans="1:15" ht="13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3" t="s">
        <v>176</v>
      </c>
      <c r="N75" s="2"/>
      <c r="O75" s="2"/>
    </row>
    <row r="95" spans="1:15" ht="13" x14ac:dyDescent="0.3">
      <c r="A95" s="23" t="s">
        <v>0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ht="13" x14ac:dyDescent="0.3">
      <c r="A96" s="1" t="s">
        <v>1</v>
      </c>
      <c r="B96" s="67"/>
      <c r="C96" s="68"/>
      <c r="D96" s="54"/>
    </row>
    <row r="97" spans="1:15" ht="17" x14ac:dyDescent="0.5">
      <c r="A97" s="271" t="s">
        <v>2</v>
      </c>
      <c r="B97" s="271"/>
      <c r="C97" s="271"/>
      <c r="D97" s="271"/>
      <c r="E97" s="271"/>
      <c r="F97" s="271"/>
      <c r="G97" s="271"/>
      <c r="H97" s="271"/>
      <c r="I97" s="271"/>
      <c r="J97" s="271"/>
      <c r="K97" s="271"/>
      <c r="L97" s="271"/>
      <c r="M97" s="271"/>
      <c r="N97" s="271"/>
      <c r="O97" s="271"/>
    </row>
    <row r="98" spans="1:15" ht="17" x14ac:dyDescent="0.5">
      <c r="A98" s="279" t="s">
        <v>46</v>
      </c>
      <c r="B98" s="279"/>
      <c r="C98" s="279"/>
      <c r="D98" s="279"/>
      <c r="E98" s="279"/>
      <c r="F98" s="279"/>
      <c r="G98" s="279"/>
      <c r="H98" s="279"/>
      <c r="I98" s="279"/>
      <c r="J98" s="279"/>
      <c r="K98" s="279"/>
      <c r="L98" s="279"/>
      <c r="M98" s="279"/>
      <c r="N98" s="279"/>
      <c r="O98" s="279"/>
    </row>
    <row r="99" spans="1:15" ht="17" x14ac:dyDescent="0.5">
      <c r="A99" s="279" t="s">
        <v>198</v>
      </c>
      <c r="B99" s="279"/>
      <c r="C99" s="279"/>
      <c r="D99" s="279"/>
      <c r="E99" s="279"/>
      <c r="F99" s="279"/>
      <c r="G99" s="279"/>
      <c r="H99" s="279"/>
      <c r="I99" s="279"/>
      <c r="J99" s="279"/>
      <c r="K99" s="279"/>
      <c r="L99" s="279"/>
      <c r="M99" s="279"/>
      <c r="N99" s="279"/>
      <c r="O99" s="279"/>
    </row>
    <row r="100" spans="1:15" ht="13" x14ac:dyDescent="0.3">
      <c r="A100" s="3" t="s">
        <v>60</v>
      </c>
      <c r="B100" s="3"/>
      <c r="C100" s="3"/>
      <c r="D100" s="3" t="s">
        <v>68</v>
      </c>
      <c r="E100" s="2"/>
      <c r="F100" s="69"/>
      <c r="G100" s="69"/>
      <c r="H100" s="69"/>
      <c r="I100" s="69"/>
      <c r="J100" s="69"/>
      <c r="K100" s="69"/>
      <c r="L100" s="69"/>
      <c r="M100" s="2"/>
      <c r="N100" s="2"/>
      <c r="O100" s="2"/>
    </row>
    <row r="101" spans="1:15" ht="13" x14ac:dyDescent="0.3">
      <c r="A101" s="300" t="s">
        <v>86</v>
      </c>
      <c r="B101" s="300"/>
      <c r="C101" s="300"/>
      <c r="D101" s="22" t="s">
        <v>273</v>
      </c>
      <c r="E101" s="7"/>
      <c r="F101" s="22"/>
      <c r="G101" s="22"/>
      <c r="H101" s="22"/>
      <c r="I101" s="22"/>
      <c r="J101" s="22"/>
      <c r="K101" s="70"/>
      <c r="L101" s="22"/>
      <c r="M101" s="22"/>
      <c r="N101" s="22"/>
      <c r="O101" s="22"/>
    </row>
    <row r="102" spans="1:15" ht="13" x14ac:dyDescent="0.3">
      <c r="A102" s="137"/>
      <c r="B102" s="137"/>
      <c r="C102" s="137"/>
      <c r="D102" s="22"/>
      <c r="E102" s="7"/>
      <c r="F102" s="22"/>
      <c r="G102" s="22"/>
      <c r="H102" s="22"/>
      <c r="I102" s="22"/>
      <c r="J102" s="22"/>
      <c r="K102" s="70"/>
      <c r="L102" s="22"/>
      <c r="M102" s="22"/>
      <c r="N102" s="22"/>
      <c r="O102" s="22"/>
    </row>
    <row r="103" spans="1:15" ht="14" thickBot="1" x14ac:dyDescent="0.4">
      <c r="A103" s="3" t="s">
        <v>61</v>
      </c>
      <c r="B103" s="3"/>
      <c r="C103" s="3"/>
      <c r="D103" s="3" t="s">
        <v>24</v>
      </c>
      <c r="E103" s="2"/>
      <c r="F103" s="2"/>
      <c r="G103" s="2"/>
      <c r="H103" s="2"/>
      <c r="I103" s="2"/>
      <c r="J103" s="2"/>
      <c r="K103" s="2"/>
      <c r="L103" s="253" t="s">
        <v>302</v>
      </c>
      <c r="M103" s="253"/>
      <c r="N103" s="253"/>
      <c r="O103" s="253"/>
    </row>
    <row r="104" spans="1:15" ht="13.5" thickTop="1" x14ac:dyDescent="0.3">
      <c r="A104" s="254" t="s">
        <v>3</v>
      </c>
      <c r="B104" s="257" t="s">
        <v>4</v>
      </c>
      <c r="C104" s="258"/>
      <c r="D104" s="259"/>
      <c r="E104" s="266" t="s">
        <v>5</v>
      </c>
      <c r="F104" s="267"/>
      <c r="G104" s="268" t="s">
        <v>62</v>
      </c>
      <c r="H104" s="268" t="s">
        <v>63</v>
      </c>
      <c r="I104" s="268" t="s">
        <v>6</v>
      </c>
      <c r="J104" s="268" t="s">
        <v>64</v>
      </c>
      <c r="K104" s="272" t="s">
        <v>48</v>
      </c>
      <c r="L104" s="273"/>
      <c r="M104" s="266" t="s">
        <v>65</v>
      </c>
      <c r="N104" s="274"/>
      <c r="O104" s="275"/>
    </row>
    <row r="105" spans="1:15" ht="13" x14ac:dyDescent="0.3">
      <c r="A105" s="255"/>
      <c r="B105" s="260"/>
      <c r="C105" s="261"/>
      <c r="D105" s="262"/>
      <c r="E105" s="276" t="s">
        <v>7</v>
      </c>
      <c r="F105" s="276" t="s">
        <v>8</v>
      </c>
      <c r="G105" s="269"/>
      <c r="H105" s="269"/>
      <c r="I105" s="269"/>
      <c r="J105" s="269"/>
      <c r="K105" s="276" t="s">
        <v>47</v>
      </c>
      <c r="L105" s="276" t="s">
        <v>9</v>
      </c>
      <c r="M105" s="276" t="s">
        <v>66</v>
      </c>
      <c r="N105" s="277" t="s">
        <v>9</v>
      </c>
      <c r="O105" s="278"/>
    </row>
    <row r="106" spans="1:15" ht="13" x14ac:dyDescent="0.3">
      <c r="A106" s="256"/>
      <c r="B106" s="263"/>
      <c r="C106" s="264"/>
      <c r="D106" s="265"/>
      <c r="E106" s="270"/>
      <c r="F106" s="270"/>
      <c r="G106" s="270"/>
      <c r="H106" s="270"/>
      <c r="I106" s="270"/>
      <c r="J106" s="270"/>
      <c r="K106" s="270"/>
      <c r="L106" s="270"/>
      <c r="M106" s="270"/>
      <c r="N106" s="4" t="s">
        <v>10</v>
      </c>
      <c r="O106" s="5" t="s">
        <v>11</v>
      </c>
    </row>
    <row r="107" spans="1:15" ht="13" x14ac:dyDescent="0.3">
      <c r="A107" s="18" t="s">
        <v>43</v>
      </c>
      <c r="B107" s="250" t="s">
        <v>44</v>
      </c>
      <c r="C107" s="251"/>
      <c r="D107" s="252"/>
      <c r="E107" s="16" t="s">
        <v>45</v>
      </c>
      <c r="F107" s="16" t="s">
        <v>39</v>
      </c>
      <c r="G107" s="16" t="s">
        <v>40</v>
      </c>
      <c r="H107" s="16" t="s">
        <v>33</v>
      </c>
      <c r="I107" s="16" t="s">
        <v>41</v>
      </c>
      <c r="J107" s="16" t="s">
        <v>42</v>
      </c>
      <c r="K107" s="16" t="s">
        <v>34</v>
      </c>
      <c r="L107" s="16" t="s">
        <v>35</v>
      </c>
      <c r="M107" s="16" t="s">
        <v>36</v>
      </c>
      <c r="N107" s="16" t="s">
        <v>37</v>
      </c>
      <c r="O107" s="17" t="s">
        <v>38</v>
      </c>
    </row>
    <row r="108" spans="1:15" ht="13.5" x14ac:dyDescent="0.35">
      <c r="A108" s="21" t="s">
        <v>88</v>
      </c>
      <c r="B108" s="24" t="s">
        <v>26</v>
      </c>
      <c r="C108" s="29"/>
      <c r="D108" s="30"/>
      <c r="E108" s="13"/>
      <c r="F108" s="13"/>
      <c r="G108" s="14"/>
      <c r="H108" s="8"/>
      <c r="I108" s="9"/>
      <c r="J108" s="12"/>
      <c r="K108" s="31"/>
      <c r="L108" s="10"/>
      <c r="M108" s="10"/>
      <c r="N108" s="14"/>
      <c r="O108" s="11"/>
    </row>
    <row r="109" spans="1:15" ht="13.5" x14ac:dyDescent="0.35">
      <c r="A109" s="21"/>
      <c r="B109" s="72">
        <v>1</v>
      </c>
      <c r="C109" s="49" t="s">
        <v>190</v>
      </c>
      <c r="D109" s="65"/>
      <c r="E109" s="13"/>
      <c r="F109" s="13"/>
      <c r="G109" s="14"/>
      <c r="H109" s="8"/>
      <c r="I109" s="9"/>
      <c r="J109" s="10"/>
      <c r="K109" s="10"/>
      <c r="L109" s="10"/>
      <c r="M109" s="10"/>
      <c r="N109" s="28"/>
      <c r="O109" s="11"/>
    </row>
    <row r="110" spans="1:15" ht="13.5" x14ac:dyDescent="0.35">
      <c r="A110" s="21"/>
      <c r="B110" s="42" t="s">
        <v>69</v>
      </c>
      <c r="C110" s="135" t="s">
        <v>270</v>
      </c>
      <c r="D110" s="136"/>
      <c r="E110" s="13"/>
      <c r="F110" s="13"/>
      <c r="G110" s="14">
        <v>3852000</v>
      </c>
      <c r="H110" s="8"/>
      <c r="I110" s="9"/>
      <c r="J110" s="12">
        <f>G110/G123*100</f>
        <v>25.679999999999996</v>
      </c>
      <c r="K110" s="10">
        <v>0</v>
      </c>
      <c r="L110" s="10">
        <f>N110/G110*100</f>
        <v>0</v>
      </c>
      <c r="M110" s="10">
        <f>J110*K110/100</f>
        <v>0</v>
      </c>
      <c r="N110" s="28">
        <v>0</v>
      </c>
      <c r="O110" s="11">
        <f>J110*L110/100</f>
        <v>0</v>
      </c>
    </row>
    <row r="111" spans="1:15" ht="13.5" x14ac:dyDescent="0.35">
      <c r="A111" s="21"/>
      <c r="B111" s="25">
        <v>2</v>
      </c>
      <c r="C111" s="49" t="s">
        <v>215</v>
      </c>
      <c r="D111" s="65"/>
      <c r="E111" s="13"/>
      <c r="F111" s="13"/>
      <c r="G111" s="14"/>
      <c r="H111" s="8"/>
      <c r="I111" s="9"/>
      <c r="J111" s="10"/>
      <c r="K111" s="10"/>
      <c r="L111" s="10"/>
      <c r="M111" s="10"/>
      <c r="N111" s="28"/>
      <c r="O111" s="11"/>
    </row>
    <row r="112" spans="1:15" ht="13.5" x14ac:dyDescent="0.35">
      <c r="A112" s="21"/>
      <c r="B112" s="42" t="s">
        <v>69</v>
      </c>
      <c r="C112" s="135" t="s">
        <v>268</v>
      </c>
      <c r="D112" s="136"/>
      <c r="E112" s="13"/>
      <c r="F112" s="13"/>
      <c r="G112" s="14">
        <v>810000</v>
      </c>
      <c r="H112" s="8"/>
      <c r="I112" s="9"/>
      <c r="J112" s="12">
        <f>G112/G123*100</f>
        <v>5.4</v>
      </c>
      <c r="K112" s="10">
        <v>0</v>
      </c>
      <c r="L112" s="10">
        <f>N112/G112*100</f>
        <v>0</v>
      </c>
      <c r="M112" s="10">
        <f>J112*K112/100</f>
        <v>0</v>
      </c>
      <c r="N112" s="28">
        <v>0</v>
      </c>
      <c r="O112" s="11">
        <f>J112*L112/100</f>
        <v>0</v>
      </c>
    </row>
    <row r="113" spans="1:15" ht="13.5" x14ac:dyDescent="0.35">
      <c r="A113" s="21"/>
      <c r="B113" s="25">
        <v>3</v>
      </c>
      <c r="C113" s="49" t="s">
        <v>158</v>
      </c>
      <c r="D113" s="65"/>
      <c r="E113" s="13"/>
      <c r="F113" s="13"/>
      <c r="H113" s="8"/>
      <c r="I113" s="9"/>
      <c r="J113" s="10"/>
      <c r="K113" s="10"/>
      <c r="L113" s="10"/>
      <c r="M113" s="10"/>
      <c r="N113" s="28"/>
      <c r="O113" s="11"/>
    </row>
    <row r="114" spans="1:15" ht="13.5" x14ac:dyDescent="0.35">
      <c r="A114" s="21"/>
      <c r="B114" s="42" t="s">
        <v>69</v>
      </c>
      <c r="C114" s="297" t="s">
        <v>158</v>
      </c>
      <c r="D114" s="298"/>
      <c r="E114" s="13"/>
      <c r="F114" s="13"/>
      <c r="G114" s="14">
        <v>10338000</v>
      </c>
      <c r="H114" s="8"/>
      <c r="I114" s="9"/>
      <c r="J114" s="12">
        <f>G114/G123*100</f>
        <v>68.92</v>
      </c>
      <c r="K114" s="10">
        <v>0</v>
      </c>
      <c r="L114" s="10">
        <f>N114/G114*100</f>
        <v>0</v>
      </c>
      <c r="M114" s="10">
        <f>J114*K114/100</f>
        <v>0</v>
      </c>
      <c r="N114" s="28">
        <v>0</v>
      </c>
      <c r="O114" s="11">
        <f>J114*L114/100</f>
        <v>0</v>
      </c>
    </row>
    <row r="115" spans="1:15" ht="13.5" x14ac:dyDescent="0.35">
      <c r="A115" s="21"/>
      <c r="B115" s="43"/>
      <c r="C115" s="297"/>
      <c r="D115" s="298"/>
      <c r="E115" s="13"/>
      <c r="F115" s="13"/>
      <c r="G115" s="14"/>
      <c r="H115" s="8"/>
      <c r="I115" s="9"/>
      <c r="J115" s="10"/>
      <c r="K115" s="10"/>
      <c r="L115" s="10"/>
      <c r="M115" s="10"/>
      <c r="N115" s="28"/>
      <c r="O115" s="11"/>
    </row>
    <row r="116" spans="1:15" ht="13.5" x14ac:dyDescent="0.35">
      <c r="A116" s="21"/>
      <c r="B116" s="43"/>
      <c r="C116" s="135"/>
      <c r="D116" s="136"/>
      <c r="E116" s="13"/>
      <c r="F116" s="13"/>
      <c r="G116" s="14"/>
      <c r="H116" s="8"/>
      <c r="I116" s="9"/>
      <c r="J116" s="10"/>
      <c r="K116" s="10"/>
      <c r="L116" s="10"/>
      <c r="M116" s="10"/>
      <c r="N116" s="28"/>
      <c r="O116" s="11"/>
    </row>
    <row r="117" spans="1:15" ht="13.5" x14ac:dyDescent="0.35">
      <c r="A117" s="21"/>
      <c r="B117" s="43"/>
      <c r="C117" s="297"/>
      <c r="D117" s="298"/>
      <c r="E117" s="13"/>
      <c r="F117" s="13"/>
      <c r="G117" s="14"/>
      <c r="H117" s="8"/>
      <c r="I117" s="9"/>
      <c r="J117" s="10"/>
      <c r="K117" s="10"/>
      <c r="L117" s="10"/>
      <c r="M117" s="10"/>
      <c r="N117" s="28"/>
      <c r="O117" s="11"/>
    </row>
    <row r="118" spans="1:15" ht="13.5" x14ac:dyDescent="0.35">
      <c r="A118" s="21"/>
      <c r="B118" s="42"/>
      <c r="C118" s="49"/>
      <c r="D118" s="50"/>
      <c r="E118" s="13"/>
      <c r="F118" s="13"/>
      <c r="G118" s="14"/>
      <c r="H118" s="8"/>
      <c r="I118" s="9"/>
      <c r="J118" s="12"/>
      <c r="K118" s="10"/>
      <c r="L118" s="10"/>
      <c r="M118" s="10"/>
      <c r="N118" s="28"/>
      <c r="O118" s="11"/>
    </row>
    <row r="119" spans="1:15" ht="13.5" x14ac:dyDescent="0.35">
      <c r="A119" s="21"/>
      <c r="B119" s="42"/>
      <c r="C119" s="49"/>
      <c r="D119" s="50"/>
      <c r="E119" s="13"/>
      <c r="F119" s="13"/>
      <c r="G119" s="14"/>
      <c r="H119" s="8"/>
      <c r="I119" s="9"/>
      <c r="J119" s="10"/>
      <c r="K119" s="10"/>
      <c r="L119" s="10"/>
      <c r="M119" s="10"/>
      <c r="N119" s="28"/>
      <c r="O119" s="11"/>
    </row>
    <row r="120" spans="1:15" ht="13.5" x14ac:dyDescent="0.35">
      <c r="A120" s="21"/>
      <c r="B120" s="42"/>
      <c r="C120" s="297"/>
      <c r="D120" s="298"/>
      <c r="E120" s="13"/>
      <c r="F120" s="13"/>
      <c r="G120" s="14"/>
      <c r="H120" s="8"/>
      <c r="I120" s="9"/>
      <c r="J120" s="10"/>
      <c r="K120" s="10"/>
      <c r="L120" s="10"/>
      <c r="M120" s="10"/>
      <c r="N120" s="28"/>
      <c r="O120" s="11"/>
    </row>
    <row r="121" spans="1:15" ht="13.5" x14ac:dyDescent="0.35">
      <c r="A121" s="21"/>
      <c r="B121" s="42"/>
      <c r="C121" s="297"/>
      <c r="D121" s="298"/>
      <c r="E121" s="13"/>
      <c r="F121" s="13"/>
      <c r="G121" s="14"/>
      <c r="H121" s="8"/>
      <c r="I121" s="9"/>
      <c r="J121" s="10"/>
      <c r="K121" s="10"/>
      <c r="L121" s="10"/>
      <c r="M121" s="10"/>
      <c r="N121" s="28"/>
      <c r="O121" s="11"/>
    </row>
    <row r="122" spans="1:15" ht="13.5" x14ac:dyDescent="0.35">
      <c r="A122" s="21"/>
      <c r="B122" s="25"/>
      <c r="C122" s="49"/>
      <c r="D122" s="50"/>
      <c r="E122" s="13"/>
      <c r="F122" s="13"/>
      <c r="G122" s="14"/>
      <c r="H122" s="8"/>
      <c r="I122" s="9"/>
      <c r="J122" s="12"/>
      <c r="K122" s="10"/>
      <c r="L122" s="10"/>
      <c r="M122" s="10"/>
      <c r="N122" s="28"/>
      <c r="O122" s="11"/>
    </row>
    <row r="123" spans="1:15" ht="13.5" thickBot="1" x14ac:dyDescent="0.3">
      <c r="A123" s="245" t="s">
        <v>12</v>
      </c>
      <c r="B123" s="246"/>
      <c r="C123" s="246"/>
      <c r="D123" s="246"/>
      <c r="E123" s="246"/>
      <c r="F123" s="247"/>
      <c r="G123" s="32">
        <f>SUM(G108:G119)</f>
        <v>15000000</v>
      </c>
      <c r="H123" s="33" t="s">
        <v>19</v>
      </c>
      <c r="I123" s="34"/>
      <c r="J123" s="35">
        <f>SUM(J108:J119)</f>
        <v>100</v>
      </c>
      <c r="K123" s="36"/>
      <c r="L123" s="36"/>
      <c r="M123" s="53">
        <f>SUM(M108:M119)</f>
        <v>0</v>
      </c>
      <c r="N123" s="32">
        <f>SUM(N108:N119)</f>
        <v>0</v>
      </c>
      <c r="O123" s="53">
        <f>SUM(O108:O119)</f>
        <v>0</v>
      </c>
    </row>
    <row r="124" spans="1:15" ht="13.5" thickTop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3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35" t="s">
        <v>359</v>
      </c>
    </row>
    <row r="126" spans="1:15" ht="13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 t="s">
        <v>25</v>
      </c>
      <c r="N126" s="2"/>
      <c r="O126" s="2"/>
    </row>
    <row r="127" spans="1:15" ht="13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N127" s="2"/>
      <c r="O127" s="2"/>
    </row>
    <row r="128" spans="1:15" ht="13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N128" s="2"/>
      <c r="O128" s="2"/>
    </row>
    <row r="129" spans="1:15" ht="13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6" t="s">
        <v>156</v>
      </c>
      <c r="N129" s="2"/>
      <c r="O129" s="2"/>
    </row>
    <row r="130" spans="1:15" ht="13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3" t="s">
        <v>176</v>
      </c>
      <c r="N130" s="2"/>
      <c r="O130" s="2"/>
    </row>
  </sheetData>
  <mergeCells count="81">
    <mergeCell ref="C121:D121"/>
    <mergeCell ref="A123:F123"/>
    <mergeCell ref="B107:D107"/>
    <mergeCell ref="C114:D114"/>
    <mergeCell ref="C115:D115"/>
    <mergeCell ref="C117:D117"/>
    <mergeCell ref="C120:D120"/>
    <mergeCell ref="I104:I106"/>
    <mergeCell ref="J104:J106"/>
    <mergeCell ref="K104:L104"/>
    <mergeCell ref="M104:O104"/>
    <mergeCell ref="E105:E106"/>
    <mergeCell ref="F105:F106"/>
    <mergeCell ref="K105:K106"/>
    <mergeCell ref="L105:L106"/>
    <mergeCell ref="M105:M106"/>
    <mergeCell ref="N105:O105"/>
    <mergeCell ref="A104:A106"/>
    <mergeCell ref="B104:D106"/>
    <mergeCell ref="E104:F104"/>
    <mergeCell ref="G104:G106"/>
    <mergeCell ref="H104:H106"/>
    <mergeCell ref="A97:O97"/>
    <mergeCell ref="A98:O98"/>
    <mergeCell ref="A99:O99"/>
    <mergeCell ref="A101:C101"/>
    <mergeCell ref="L103:O103"/>
    <mergeCell ref="C60:D60"/>
    <mergeCell ref="C62:D62"/>
    <mergeCell ref="C65:D65"/>
    <mergeCell ref="C66:D66"/>
    <mergeCell ref="A68:F68"/>
    <mergeCell ref="C59:D59"/>
    <mergeCell ref="J49:J51"/>
    <mergeCell ref="K49:L49"/>
    <mergeCell ref="M49:O49"/>
    <mergeCell ref="E50:E51"/>
    <mergeCell ref="F50:F51"/>
    <mergeCell ref="K50:K51"/>
    <mergeCell ref="L50:L51"/>
    <mergeCell ref="M50:M51"/>
    <mergeCell ref="N50:O50"/>
    <mergeCell ref="B52:D52"/>
    <mergeCell ref="A43:O43"/>
    <mergeCell ref="A44:O44"/>
    <mergeCell ref="A46:C46"/>
    <mergeCell ref="L48:O48"/>
    <mergeCell ref="A49:A51"/>
    <mergeCell ref="B49:D51"/>
    <mergeCell ref="E49:F49"/>
    <mergeCell ref="G49:G51"/>
    <mergeCell ref="H49:H51"/>
    <mergeCell ref="I49:I51"/>
    <mergeCell ref="A42:O42"/>
    <mergeCell ref="B13:D13"/>
    <mergeCell ref="C20:D20"/>
    <mergeCell ref="C21:D21"/>
    <mergeCell ref="C23:D23"/>
    <mergeCell ref="C26:D26"/>
    <mergeCell ref="C27:D27"/>
    <mergeCell ref="A29:F29"/>
    <mergeCell ref="I10:I12"/>
    <mergeCell ref="J10:J12"/>
    <mergeCell ref="K10:L10"/>
    <mergeCell ref="M10:O10"/>
    <mergeCell ref="E11:E12"/>
    <mergeCell ref="F11:F12"/>
    <mergeCell ref="K11:K12"/>
    <mergeCell ref="L11:L12"/>
    <mergeCell ref="M11:M12"/>
    <mergeCell ref="N11:O11"/>
    <mergeCell ref="A3:O3"/>
    <mergeCell ref="A4:O4"/>
    <mergeCell ref="A5:O5"/>
    <mergeCell ref="A7:C7"/>
    <mergeCell ref="L9:O9"/>
    <mergeCell ref="A10:A12"/>
    <mergeCell ref="B10:D12"/>
    <mergeCell ref="E10:F10"/>
    <mergeCell ref="G10:G12"/>
    <mergeCell ref="H10:H12"/>
  </mergeCells>
  <hyperlinks>
    <hyperlink ref="J29" r:id="rId1" display="=@Sum(G13,G17,G21)" xr:uid="{00000000-0004-0000-0600-000000000000}"/>
    <hyperlink ref="J68" r:id="rId2" display="=@Sum(G13,G17,G21)" xr:uid="{00000000-0004-0000-0600-000001000000}"/>
    <hyperlink ref="J123" r:id="rId3" display="=@Sum(G13,G17,G21)" xr:uid="{39EC026A-BC07-447C-A22D-F2DC42AAC547}"/>
  </hyperlinks>
  <pageMargins left="0.7" right="0.34" top="0.51181102362204722" bottom="0.51181102362204722" header="0.31496062992125984" footer="0.31496062992125984"/>
  <pageSetup paperSize="9" scale="70" orientation="landscape" horizontalDpi="4294967293" r:id="rId4"/>
  <rowBreaks count="1" manualBreakCount="1">
    <brk id="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88"/>
  <sheetViews>
    <sheetView view="pageBreakPreview" topLeftCell="A37" zoomScale="80" zoomScaleSheetLayoutView="80" workbookViewId="0">
      <selection activeCell="E53" sqref="E53"/>
    </sheetView>
  </sheetViews>
  <sheetFormatPr defaultColWidth="9.1796875" defaultRowHeight="12.5" x14ac:dyDescent="0.25"/>
  <cols>
    <col min="1" max="1" width="6.1796875" style="63" customWidth="1"/>
    <col min="2" max="2" width="3.453125" style="63" customWidth="1"/>
    <col min="3" max="3" width="9.1796875" style="63"/>
    <col min="4" max="4" width="53.1796875" style="63" customWidth="1"/>
    <col min="5" max="6" width="10.54296875" style="63" customWidth="1"/>
    <col min="7" max="7" width="14.453125" style="63" customWidth="1"/>
    <col min="8" max="9" width="11.1796875" style="63" customWidth="1"/>
    <col min="10" max="10" width="9.1796875" style="63"/>
    <col min="11" max="13" width="11.1796875" style="63" customWidth="1"/>
    <col min="14" max="14" width="13.1796875" style="63" customWidth="1"/>
    <col min="15" max="16384" width="9.1796875" style="63"/>
  </cols>
  <sheetData>
    <row r="1" spans="1:17" ht="13" x14ac:dyDescent="0.3">
      <c r="A1" s="2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ht="13" x14ac:dyDescent="0.3">
      <c r="A2" s="1" t="s">
        <v>1</v>
      </c>
      <c r="B2" s="67"/>
      <c r="C2" s="68"/>
      <c r="D2" s="54"/>
    </row>
    <row r="3" spans="1:17" ht="17" x14ac:dyDescent="0.5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</row>
    <row r="4" spans="1:17" ht="17" x14ac:dyDescent="0.5">
      <c r="A4" s="279" t="s">
        <v>46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</row>
    <row r="5" spans="1:17" ht="17" x14ac:dyDescent="0.5">
      <c r="A5" s="279" t="s">
        <v>198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</row>
    <row r="6" spans="1:17" ht="13" x14ac:dyDescent="0.3">
      <c r="A6" s="3" t="s">
        <v>60</v>
      </c>
      <c r="B6" s="3"/>
      <c r="C6" s="3"/>
      <c r="D6" s="3" t="s">
        <v>68</v>
      </c>
      <c r="E6" s="2"/>
      <c r="F6" s="69"/>
      <c r="G6" s="69"/>
      <c r="H6" s="69"/>
      <c r="I6" s="69"/>
      <c r="J6" s="69"/>
      <c r="K6" s="69"/>
      <c r="L6" s="69"/>
      <c r="M6" s="2"/>
      <c r="N6" s="2"/>
      <c r="O6" s="2"/>
    </row>
    <row r="7" spans="1:17" ht="13" x14ac:dyDescent="0.3">
      <c r="A7" s="300" t="s">
        <v>86</v>
      </c>
      <c r="B7" s="300"/>
      <c r="C7" s="300"/>
      <c r="D7" s="22" t="s">
        <v>93</v>
      </c>
      <c r="E7" s="7"/>
      <c r="F7" s="22"/>
      <c r="G7" s="22"/>
      <c r="H7" s="22"/>
      <c r="I7" s="22"/>
      <c r="J7" s="22"/>
      <c r="K7" s="70"/>
      <c r="L7" s="22"/>
      <c r="M7" s="22"/>
      <c r="N7" s="22"/>
      <c r="O7" s="22"/>
    </row>
    <row r="8" spans="1:17" ht="13" x14ac:dyDescent="0.3">
      <c r="A8" s="60"/>
      <c r="B8" s="60"/>
      <c r="C8" s="60"/>
      <c r="D8" s="22" t="s">
        <v>163</v>
      </c>
      <c r="E8" s="7"/>
      <c r="F8" s="22"/>
      <c r="G8" s="22"/>
      <c r="H8" s="22"/>
      <c r="I8" s="22"/>
      <c r="J8" s="22"/>
      <c r="K8" s="70"/>
      <c r="L8" s="22"/>
      <c r="M8" s="22"/>
      <c r="N8" s="22"/>
      <c r="O8" s="22"/>
    </row>
    <row r="9" spans="1:17" ht="14" thickBot="1" x14ac:dyDescent="0.4">
      <c r="A9" s="3" t="s">
        <v>61</v>
      </c>
      <c r="B9" s="3"/>
      <c r="C9" s="3"/>
      <c r="D9" s="3" t="s">
        <v>24</v>
      </c>
      <c r="E9" s="2"/>
      <c r="F9" s="2"/>
      <c r="G9" s="2"/>
      <c r="H9" s="2"/>
      <c r="I9" s="2"/>
      <c r="J9" s="2"/>
      <c r="K9" s="2"/>
      <c r="L9" s="253" t="s">
        <v>302</v>
      </c>
      <c r="M9" s="253"/>
      <c r="N9" s="253"/>
      <c r="O9" s="253"/>
    </row>
    <row r="10" spans="1:17" ht="13.5" thickTop="1" x14ac:dyDescent="0.3">
      <c r="A10" s="254" t="s">
        <v>3</v>
      </c>
      <c r="B10" s="257" t="s">
        <v>4</v>
      </c>
      <c r="C10" s="258"/>
      <c r="D10" s="259"/>
      <c r="E10" s="266" t="s">
        <v>5</v>
      </c>
      <c r="F10" s="267"/>
      <c r="G10" s="268" t="s">
        <v>62</v>
      </c>
      <c r="H10" s="268" t="s">
        <v>63</v>
      </c>
      <c r="I10" s="268" t="s">
        <v>6</v>
      </c>
      <c r="J10" s="268" t="s">
        <v>64</v>
      </c>
      <c r="K10" s="272" t="s">
        <v>48</v>
      </c>
      <c r="L10" s="273"/>
      <c r="M10" s="266" t="s">
        <v>65</v>
      </c>
      <c r="N10" s="274"/>
      <c r="O10" s="275"/>
    </row>
    <row r="11" spans="1:17" ht="13" x14ac:dyDescent="0.3">
      <c r="A11" s="255"/>
      <c r="B11" s="260"/>
      <c r="C11" s="261"/>
      <c r="D11" s="262"/>
      <c r="E11" s="276" t="s">
        <v>7</v>
      </c>
      <c r="F11" s="276" t="s">
        <v>8</v>
      </c>
      <c r="G11" s="269"/>
      <c r="H11" s="269"/>
      <c r="I11" s="269"/>
      <c r="J11" s="269"/>
      <c r="K11" s="276" t="s">
        <v>47</v>
      </c>
      <c r="L11" s="276" t="s">
        <v>9</v>
      </c>
      <c r="M11" s="276" t="s">
        <v>66</v>
      </c>
      <c r="N11" s="277" t="s">
        <v>9</v>
      </c>
      <c r="O11" s="278"/>
    </row>
    <row r="12" spans="1:17" ht="13" x14ac:dyDescent="0.3">
      <c r="A12" s="256"/>
      <c r="B12" s="263"/>
      <c r="C12" s="264"/>
      <c r="D12" s="265"/>
      <c r="E12" s="270"/>
      <c r="F12" s="270"/>
      <c r="G12" s="270"/>
      <c r="H12" s="270"/>
      <c r="I12" s="270"/>
      <c r="J12" s="270"/>
      <c r="K12" s="270"/>
      <c r="L12" s="270"/>
      <c r="M12" s="270"/>
      <c r="N12" s="4" t="s">
        <v>10</v>
      </c>
      <c r="O12" s="5" t="s">
        <v>11</v>
      </c>
    </row>
    <row r="13" spans="1:17" ht="13" x14ac:dyDescent="0.3">
      <c r="A13" s="18" t="s">
        <v>43</v>
      </c>
      <c r="B13" s="250" t="s">
        <v>44</v>
      </c>
      <c r="C13" s="251"/>
      <c r="D13" s="252"/>
      <c r="E13" s="16" t="s">
        <v>45</v>
      </c>
      <c r="F13" s="16" t="s">
        <v>39</v>
      </c>
      <c r="G13" s="16" t="s">
        <v>40</v>
      </c>
      <c r="H13" s="16" t="s">
        <v>33</v>
      </c>
      <c r="I13" s="16" t="s">
        <v>41</v>
      </c>
      <c r="J13" s="16" t="s">
        <v>42</v>
      </c>
      <c r="K13" s="16" t="s">
        <v>34</v>
      </c>
      <c r="L13" s="16" t="s">
        <v>35</v>
      </c>
      <c r="M13" s="16" t="s">
        <v>36</v>
      </c>
      <c r="N13" s="16" t="s">
        <v>37</v>
      </c>
      <c r="O13" s="17" t="s">
        <v>38</v>
      </c>
    </row>
    <row r="14" spans="1:17" ht="13.5" x14ac:dyDescent="0.35">
      <c r="A14" s="21">
        <v>1</v>
      </c>
      <c r="B14" s="24" t="s">
        <v>26</v>
      </c>
      <c r="C14" s="29"/>
      <c r="D14" s="30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40"/>
    </row>
    <row r="15" spans="1:17" ht="13" x14ac:dyDescent="0.3">
      <c r="A15" s="41"/>
      <c r="B15" s="25">
        <v>1</v>
      </c>
      <c r="C15" s="281" t="s">
        <v>189</v>
      </c>
      <c r="D15" s="24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40"/>
    </row>
    <row r="16" spans="1:17" ht="13" x14ac:dyDescent="0.3">
      <c r="A16" s="41"/>
      <c r="B16" s="42" t="s">
        <v>69</v>
      </c>
      <c r="C16" s="248" t="s">
        <v>264</v>
      </c>
      <c r="D16" s="249"/>
      <c r="E16" s="39"/>
      <c r="F16" s="39"/>
      <c r="G16" s="14">
        <v>8400000</v>
      </c>
      <c r="H16" s="8"/>
      <c r="I16" s="9"/>
      <c r="J16" s="12">
        <f>G16/G32*100</f>
        <v>5.4545454545454541</v>
      </c>
      <c r="K16" s="10">
        <v>0</v>
      </c>
      <c r="L16" s="10">
        <f>ROUND(N16/G16*100,0)</f>
        <v>0</v>
      </c>
      <c r="M16" s="10">
        <f>J16*K16/100</f>
        <v>0</v>
      </c>
      <c r="N16" s="14">
        <v>0</v>
      </c>
      <c r="O16" s="11">
        <f>J16*L16/100</f>
        <v>0</v>
      </c>
      <c r="Q16" s="64"/>
    </row>
    <row r="17" spans="1:17" ht="13.5" x14ac:dyDescent="0.35">
      <c r="A17" s="21"/>
      <c r="B17" s="72">
        <v>2</v>
      </c>
      <c r="C17" s="49" t="s">
        <v>190</v>
      </c>
      <c r="D17" s="65"/>
      <c r="E17" s="13"/>
      <c r="F17" s="13"/>
      <c r="G17" s="14"/>
      <c r="H17" s="8"/>
      <c r="I17" s="9"/>
      <c r="J17" s="10"/>
      <c r="K17" s="10"/>
      <c r="L17" s="10"/>
      <c r="M17" s="10"/>
      <c r="N17" s="28"/>
      <c r="O17" s="11"/>
      <c r="Q17" s="64"/>
    </row>
    <row r="18" spans="1:17" ht="13.5" x14ac:dyDescent="0.35">
      <c r="A18" s="21"/>
      <c r="B18" s="42" t="s">
        <v>69</v>
      </c>
      <c r="C18" s="58" t="s">
        <v>27</v>
      </c>
      <c r="D18" s="59"/>
      <c r="E18" s="13"/>
      <c r="F18" s="13"/>
      <c r="G18" s="14">
        <v>13858000</v>
      </c>
      <c r="H18" s="8"/>
      <c r="I18" s="9"/>
      <c r="J18" s="10">
        <f>G18/G32*100</f>
        <v>8.9987012987012989</v>
      </c>
      <c r="K18" s="10">
        <v>0</v>
      </c>
      <c r="L18" s="10">
        <f>ROUND(N18/G18*100,0)</f>
        <v>0</v>
      </c>
      <c r="M18" s="10">
        <f>J18*K18/100</f>
        <v>0</v>
      </c>
      <c r="N18" s="28">
        <v>0</v>
      </c>
      <c r="O18" s="11">
        <f>J18*L18/100</f>
        <v>0</v>
      </c>
    </row>
    <row r="19" spans="1:17" ht="13.5" x14ac:dyDescent="0.35">
      <c r="A19" s="21"/>
      <c r="B19" s="25">
        <v>3</v>
      </c>
      <c r="C19" s="49" t="s">
        <v>265</v>
      </c>
      <c r="D19" s="65"/>
      <c r="E19" s="13"/>
      <c r="F19" s="13"/>
      <c r="G19" s="14"/>
      <c r="H19" s="8"/>
      <c r="I19" s="9"/>
      <c r="J19" s="10"/>
      <c r="K19" s="10"/>
      <c r="L19" s="10"/>
      <c r="M19" s="10"/>
      <c r="N19" s="28"/>
      <c r="O19" s="11"/>
    </row>
    <row r="20" spans="1:17" ht="13.5" x14ac:dyDescent="0.35">
      <c r="A20" s="21"/>
      <c r="B20" s="42" t="s">
        <v>69</v>
      </c>
      <c r="C20" s="58" t="s">
        <v>265</v>
      </c>
      <c r="D20" s="59"/>
      <c r="E20" s="13"/>
      <c r="F20" s="13"/>
      <c r="G20" s="14">
        <v>84000000</v>
      </c>
      <c r="H20" s="8"/>
      <c r="I20" s="9"/>
      <c r="J20" s="10">
        <f>G20/G32*100</f>
        <v>54.54545454545454</v>
      </c>
      <c r="K20" s="10">
        <v>0</v>
      </c>
      <c r="L20" s="10">
        <f>ROUND(N20/G20*100,0)</f>
        <v>0</v>
      </c>
      <c r="M20" s="10">
        <f>J20*K20/100</f>
        <v>0</v>
      </c>
      <c r="N20" s="28">
        <v>0</v>
      </c>
      <c r="O20" s="11">
        <f>J20*L20/100</f>
        <v>0</v>
      </c>
    </row>
    <row r="21" spans="1:17" ht="13.5" x14ac:dyDescent="0.35">
      <c r="A21" s="21"/>
      <c r="B21" s="25">
        <v>4</v>
      </c>
      <c r="C21" s="49" t="s">
        <v>266</v>
      </c>
      <c r="D21" s="65"/>
      <c r="E21" s="13"/>
      <c r="F21" s="13"/>
      <c r="G21" s="14"/>
      <c r="H21" s="8"/>
      <c r="I21" s="9"/>
      <c r="J21" s="10"/>
      <c r="K21" s="10"/>
      <c r="L21" s="10"/>
      <c r="M21" s="10"/>
      <c r="N21" s="28"/>
      <c r="O21" s="11"/>
    </row>
    <row r="22" spans="1:17" ht="13.5" x14ac:dyDescent="0.35">
      <c r="A22" s="21"/>
      <c r="B22" s="42" t="s">
        <v>69</v>
      </c>
      <c r="C22" s="297" t="s">
        <v>267</v>
      </c>
      <c r="D22" s="298"/>
      <c r="E22" s="13"/>
      <c r="F22" s="13"/>
      <c r="G22" s="14">
        <v>8000000</v>
      </c>
      <c r="H22" s="8"/>
      <c r="I22" s="9"/>
      <c r="J22" s="10">
        <f>G22/G32*100</f>
        <v>5.1948051948051948</v>
      </c>
      <c r="K22" s="10">
        <v>0</v>
      </c>
      <c r="L22" s="10">
        <f>ROUND(N22/G22*100,0)</f>
        <v>0</v>
      </c>
      <c r="M22" s="10">
        <f>J22*K22/100</f>
        <v>0</v>
      </c>
      <c r="N22" s="28">
        <v>0</v>
      </c>
      <c r="O22" s="11">
        <f>J22*L22/100</f>
        <v>0</v>
      </c>
    </row>
    <row r="23" spans="1:17" ht="13.5" x14ac:dyDescent="0.35">
      <c r="A23" s="21"/>
      <c r="B23" s="43">
        <v>5</v>
      </c>
      <c r="C23" s="297" t="s">
        <v>158</v>
      </c>
      <c r="D23" s="298"/>
      <c r="E23" s="13"/>
      <c r="F23" s="13"/>
      <c r="G23" s="14"/>
      <c r="H23" s="8"/>
      <c r="I23" s="9"/>
      <c r="J23" s="10"/>
      <c r="K23" s="10"/>
      <c r="L23" s="10"/>
      <c r="M23" s="10"/>
      <c r="N23" s="28"/>
      <c r="O23" s="11"/>
    </row>
    <row r="24" spans="1:17" ht="13.5" x14ac:dyDescent="0.35">
      <c r="A24" s="21"/>
      <c r="B24" s="43" t="s">
        <v>185</v>
      </c>
      <c r="C24" s="297" t="s">
        <v>158</v>
      </c>
      <c r="D24" s="298"/>
      <c r="E24" s="13"/>
      <c r="F24" s="13"/>
      <c r="G24" s="14">
        <v>39742000</v>
      </c>
      <c r="H24" s="8"/>
      <c r="I24" s="9"/>
      <c r="J24" s="10">
        <f>G24/G32*100</f>
        <v>25.806493506493506</v>
      </c>
      <c r="K24" s="10">
        <v>0</v>
      </c>
      <c r="L24" s="10">
        <f>ROUND(N24/G24*100,0)</f>
        <v>0</v>
      </c>
      <c r="M24" s="10">
        <f>J24*K24/100</f>
        <v>0</v>
      </c>
      <c r="N24" s="28">
        <v>0</v>
      </c>
      <c r="O24" s="11">
        <f>J24*L24/100</f>
        <v>0</v>
      </c>
    </row>
    <row r="25" spans="1:17" ht="13.5" x14ac:dyDescent="0.35">
      <c r="A25" s="21"/>
      <c r="B25" s="43"/>
      <c r="C25" s="73"/>
      <c r="D25" s="74"/>
      <c r="E25" s="13"/>
      <c r="F25" s="13"/>
      <c r="G25" s="14"/>
      <c r="H25" s="8"/>
      <c r="I25" s="9"/>
      <c r="J25" s="10"/>
      <c r="K25" s="10"/>
      <c r="L25" s="10"/>
      <c r="M25" s="10"/>
      <c r="N25" s="28"/>
      <c r="O25" s="11"/>
    </row>
    <row r="26" spans="1:17" ht="13.5" x14ac:dyDescent="0.35">
      <c r="A26" s="21"/>
      <c r="B26" s="43"/>
      <c r="C26" s="297"/>
      <c r="D26" s="298"/>
      <c r="E26" s="13"/>
      <c r="F26" s="13"/>
      <c r="G26" s="14"/>
      <c r="H26" s="8"/>
      <c r="I26" s="9"/>
      <c r="J26" s="10"/>
      <c r="K26" s="10"/>
      <c r="L26" s="10"/>
      <c r="M26" s="10"/>
      <c r="N26" s="28"/>
      <c r="O26" s="11"/>
    </row>
    <row r="27" spans="1:17" ht="13.5" x14ac:dyDescent="0.35">
      <c r="A27" s="21"/>
      <c r="B27" s="42"/>
      <c r="C27" s="49"/>
      <c r="D27" s="50"/>
      <c r="E27" s="13"/>
      <c r="F27" s="13"/>
      <c r="G27" s="14"/>
      <c r="H27" s="8"/>
      <c r="I27" s="9"/>
      <c r="J27" s="10"/>
      <c r="K27" s="10"/>
      <c r="L27" s="10"/>
      <c r="M27" s="10"/>
      <c r="N27" s="14"/>
      <c r="O27" s="11"/>
    </row>
    <row r="28" spans="1:17" ht="13.5" x14ac:dyDescent="0.35">
      <c r="A28" s="21"/>
      <c r="B28" s="42"/>
      <c r="C28" s="49"/>
      <c r="D28" s="50"/>
      <c r="E28" s="13"/>
      <c r="F28" s="13"/>
      <c r="G28" s="14"/>
      <c r="H28" s="8"/>
      <c r="I28" s="9"/>
      <c r="J28" s="10"/>
      <c r="K28" s="10"/>
      <c r="L28" s="10"/>
      <c r="M28" s="10"/>
      <c r="N28" s="28"/>
      <c r="O28" s="11"/>
    </row>
    <row r="29" spans="1:17" ht="13.5" x14ac:dyDescent="0.35">
      <c r="A29" s="21"/>
      <c r="B29" s="42"/>
      <c r="C29" s="297"/>
      <c r="D29" s="298"/>
      <c r="E29" s="13"/>
      <c r="F29" s="13"/>
      <c r="G29" s="14"/>
      <c r="H29" s="8"/>
      <c r="I29" s="9"/>
      <c r="J29" s="10"/>
      <c r="K29" s="10"/>
      <c r="L29" s="10"/>
      <c r="M29" s="10"/>
      <c r="N29" s="28"/>
      <c r="O29" s="11"/>
    </row>
    <row r="30" spans="1:17" ht="13.5" x14ac:dyDescent="0.35">
      <c r="A30" s="21"/>
      <c r="B30" s="42"/>
      <c r="C30" s="297"/>
      <c r="D30" s="298"/>
      <c r="E30" s="13"/>
      <c r="F30" s="13"/>
      <c r="G30" s="14"/>
      <c r="H30" s="8"/>
      <c r="I30" s="9"/>
      <c r="J30" s="10"/>
      <c r="K30" s="10"/>
      <c r="L30" s="10"/>
      <c r="M30" s="10"/>
      <c r="N30" s="28"/>
      <c r="O30" s="11"/>
    </row>
    <row r="31" spans="1:17" ht="13.5" x14ac:dyDescent="0.35">
      <c r="A31" s="21"/>
      <c r="B31" s="25"/>
      <c r="C31" s="49"/>
      <c r="D31" s="50"/>
      <c r="E31" s="13"/>
      <c r="F31" s="13"/>
      <c r="G31" s="14"/>
      <c r="H31" s="8"/>
      <c r="I31" s="9"/>
      <c r="J31" s="12"/>
      <c r="K31" s="10"/>
      <c r="L31" s="10"/>
      <c r="M31" s="10"/>
      <c r="N31" s="28"/>
      <c r="O31" s="11"/>
    </row>
    <row r="32" spans="1:17" ht="13.5" thickBot="1" x14ac:dyDescent="0.3">
      <c r="A32" s="245" t="s">
        <v>12</v>
      </c>
      <c r="B32" s="246"/>
      <c r="C32" s="246"/>
      <c r="D32" s="246"/>
      <c r="E32" s="246"/>
      <c r="F32" s="247"/>
      <c r="G32" s="32">
        <f>SUM(G16:G28)</f>
        <v>154000000</v>
      </c>
      <c r="H32" s="33" t="s">
        <v>19</v>
      </c>
      <c r="I32" s="34"/>
      <c r="J32" s="35">
        <f>SUM(J16:J28)</f>
        <v>100</v>
      </c>
      <c r="K32" s="36"/>
      <c r="L32" s="36"/>
      <c r="M32" s="53">
        <f>SUM(M16:M28)</f>
        <v>0</v>
      </c>
      <c r="N32" s="32">
        <f>SUM(N16:N28)</f>
        <v>0</v>
      </c>
      <c r="O32" s="53">
        <f>SUM(O16:O28)</f>
        <v>0</v>
      </c>
    </row>
    <row r="33" spans="1:15" ht="13.5" thickTop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3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95" t="s">
        <v>359</v>
      </c>
    </row>
    <row r="35" spans="1:15" ht="13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 t="s">
        <v>25</v>
      </c>
      <c r="N35" s="2"/>
      <c r="O35" s="2"/>
    </row>
    <row r="36" spans="1:15" ht="13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N36" s="2"/>
      <c r="O36" s="2"/>
    </row>
    <row r="37" spans="1:15" ht="13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N37" s="2"/>
      <c r="O37" s="2"/>
    </row>
    <row r="38" spans="1:15" ht="13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6" t="s">
        <v>154</v>
      </c>
      <c r="N38" s="2"/>
      <c r="O38" s="2"/>
    </row>
    <row r="39" spans="1:15" ht="13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3" t="s">
        <v>155</v>
      </c>
      <c r="N39" s="2"/>
      <c r="O39" s="2"/>
    </row>
    <row r="56" spans="1:15" ht="13" x14ac:dyDescent="0.3">
      <c r="A56" s="23" t="s">
        <v>0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ht="13" x14ac:dyDescent="0.3">
      <c r="A57" s="1" t="s">
        <v>1</v>
      </c>
      <c r="B57" s="67"/>
      <c r="C57" s="68"/>
      <c r="D57" s="54"/>
    </row>
    <row r="58" spans="1:15" ht="17" x14ac:dyDescent="0.5">
      <c r="A58" s="271" t="s">
        <v>2</v>
      </c>
      <c r="B58" s="271"/>
      <c r="C58" s="271"/>
      <c r="D58" s="271"/>
      <c r="E58" s="271"/>
      <c r="F58" s="271"/>
      <c r="G58" s="271"/>
      <c r="H58" s="271"/>
      <c r="I58" s="271"/>
      <c r="J58" s="271"/>
      <c r="K58" s="271"/>
      <c r="L58" s="271"/>
      <c r="M58" s="271"/>
      <c r="N58" s="271"/>
      <c r="O58" s="271"/>
    </row>
    <row r="59" spans="1:15" ht="17" x14ac:dyDescent="0.5">
      <c r="A59" s="279" t="s">
        <v>46</v>
      </c>
      <c r="B59" s="279"/>
      <c r="C59" s="279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279"/>
      <c r="O59" s="279"/>
    </row>
    <row r="60" spans="1:15" ht="17" x14ac:dyDescent="0.5">
      <c r="A60" s="279" t="s">
        <v>198</v>
      </c>
      <c r="B60" s="279"/>
      <c r="C60" s="279"/>
      <c r="D60" s="279"/>
      <c r="E60" s="279"/>
      <c r="F60" s="279"/>
      <c r="G60" s="279"/>
      <c r="H60" s="279"/>
      <c r="I60" s="279"/>
      <c r="J60" s="279"/>
      <c r="K60" s="279"/>
      <c r="L60" s="279"/>
      <c r="M60" s="279"/>
      <c r="N60" s="279"/>
      <c r="O60" s="279"/>
    </row>
    <row r="61" spans="1:15" ht="13" x14ac:dyDescent="0.3">
      <c r="A61" s="3" t="s">
        <v>60</v>
      </c>
      <c r="B61" s="3"/>
      <c r="C61" s="3"/>
      <c r="D61" s="3" t="s">
        <v>68</v>
      </c>
      <c r="E61" s="2"/>
      <c r="F61" s="69"/>
      <c r="G61" s="69"/>
      <c r="H61" s="69"/>
      <c r="I61" s="69"/>
      <c r="J61" s="69"/>
      <c r="K61" s="69"/>
      <c r="L61" s="69"/>
      <c r="M61" s="2"/>
      <c r="N61" s="2"/>
      <c r="O61" s="2"/>
    </row>
    <row r="62" spans="1:15" ht="13" x14ac:dyDescent="0.3">
      <c r="A62" s="300" t="s">
        <v>86</v>
      </c>
      <c r="B62" s="300"/>
      <c r="C62" s="300"/>
      <c r="D62" s="22" t="s">
        <v>90</v>
      </c>
      <c r="E62" s="7"/>
      <c r="F62" s="22"/>
      <c r="G62" s="22"/>
      <c r="H62" s="22"/>
      <c r="I62" s="22"/>
      <c r="J62" s="22"/>
      <c r="K62" s="70"/>
      <c r="L62" s="22"/>
      <c r="M62" s="22"/>
      <c r="N62" s="22"/>
      <c r="O62" s="22"/>
    </row>
    <row r="63" spans="1:15" ht="13" x14ac:dyDescent="0.3">
      <c r="A63" s="137"/>
      <c r="B63" s="137"/>
      <c r="C63" s="137"/>
      <c r="D63" s="22" t="s">
        <v>91</v>
      </c>
      <c r="E63" s="7"/>
      <c r="F63" s="22"/>
      <c r="G63" s="22"/>
      <c r="H63" s="22"/>
      <c r="I63" s="22"/>
      <c r="J63" s="22"/>
      <c r="K63" s="70"/>
      <c r="L63" s="22"/>
      <c r="M63" s="22"/>
      <c r="N63" s="22"/>
      <c r="O63" s="22"/>
    </row>
    <row r="64" spans="1:15" ht="14" thickBot="1" x14ac:dyDescent="0.4">
      <c r="A64" s="3" t="s">
        <v>61</v>
      </c>
      <c r="B64" s="3"/>
      <c r="C64" s="3"/>
      <c r="D64" s="3" t="s">
        <v>24</v>
      </c>
      <c r="E64" s="2"/>
      <c r="F64" s="2"/>
      <c r="G64" s="2"/>
      <c r="H64" s="2"/>
      <c r="I64" s="2"/>
      <c r="J64" s="2"/>
      <c r="K64" s="2"/>
      <c r="L64" s="253" t="s">
        <v>302</v>
      </c>
      <c r="M64" s="253"/>
      <c r="N64" s="253"/>
      <c r="O64" s="253"/>
    </row>
    <row r="65" spans="1:15" ht="13.5" thickTop="1" x14ac:dyDescent="0.3">
      <c r="A65" s="254" t="s">
        <v>3</v>
      </c>
      <c r="B65" s="257" t="s">
        <v>4</v>
      </c>
      <c r="C65" s="258"/>
      <c r="D65" s="259"/>
      <c r="E65" s="266" t="s">
        <v>5</v>
      </c>
      <c r="F65" s="267"/>
      <c r="G65" s="268" t="s">
        <v>62</v>
      </c>
      <c r="H65" s="268" t="s">
        <v>63</v>
      </c>
      <c r="I65" s="268" t="s">
        <v>6</v>
      </c>
      <c r="J65" s="268" t="s">
        <v>64</v>
      </c>
      <c r="K65" s="272" t="s">
        <v>48</v>
      </c>
      <c r="L65" s="273"/>
      <c r="M65" s="266" t="s">
        <v>65</v>
      </c>
      <c r="N65" s="274"/>
      <c r="O65" s="275"/>
    </row>
    <row r="66" spans="1:15" ht="13" x14ac:dyDescent="0.3">
      <c r="A66" s="255"/>
      <c r="B66" s="260"/>
      <c r="C66" s="261"/>
      <c r="D66" s="262"/>
      <c r="E66" s="276" t="s">
        <v>7</v>
      </c>
      <c r="F66" s="276" t="s">
        <v>8</v>
      </c>
      <c r="G66" s="269"/>
      <c r="H66" s="269"/>
      <c r="I66" s="269"/>
      <c r="J66" s="269"/>
      <c r="K66" s="276" t="s">
        <v>47</v>
      </c>
      <c r="L66" s="276" t="s">
        <v>9</v>
      </c>
      <c r="M66" s="276" t="s">
        <v>66</v>
      </c>
      <c r="N66" s="277" t="s">
        <v>9</v>
      </c>
      <c r="O66" s="278"/>
    </row>
    <row r="67" spans="1:15" ht="13" x14ac:dyDescent="0.3">
      <c r="A67" s="256"/>
      <c r="B67" s="263"/>
      <c r="C67" s="264"/>
      <c r="D67" s="265"/>
      <c r="E67" s="270"/>
      <c r="F67" s="270"/>
      <c r="G67" s="270"/>
      <c r="H67" s="270"/>
      <c r="I67" s="270"/>
      <c r="J67" s="270"/>
      <c r="K67" s="270"/>
      <c r="L67" s="270"/>
      <c r="M67" s="270"/>
      <c r="N67" s="4" t="s">
        <v>10</v>
      </c>
      <c r="O67" s="5" t="s">
        <v>11</v>
      </c>
    </row>
    <row r="68" spans="1:15" ht="13" x14ac:dyDescent="0.3">
      <c r="A68" s="18" t="s">
        <v>43</v>
      </c>
      <c r="B68" s="250" t="s">
        <v>44</v>
      </c>
      <c r="C68" s="251"/>
      <c r="D68" s="252"/>
      <c r="E68" s="16" t="s">
        <v>45</v>
      </c>
      <c r="F68" s="16" t="s">
        <v>39</v>
      </c>
      <c r="G68" s="16" t="s">
        <v>40</v>
      </c>
      <c r="H68" s="16" t="s">
        <v>33</v>
      </c>
      <c r="I68" s="16" t="s">
        <v>41</v>
      </c>
      <c r="J68" s="16" t="s">
        <v>42</v>
      </c>
      <c r="K68" s="16" t="s">
        <v>34</v>
      </c>
      <c r="L68" s="16" t="s">
        <v>35</v>
      </c>
      <c r="M68" s="16" t="s">
        <v>36</v>
      </c>
      <c r="N68" s="16" t="s">
        <v>37</v>
      </c>
      <c r="O68" s="17" t="s">
        <v>38</v>
      </c>
    </row>
    <row r="69" spans="1:15" ht="13.5" x14ac:dyDescent="0.35">
      <c r="A69" s="21">
        <v>1</v>
      </c>
      <c r="B69" s="24" t="s">
        <v>26</v>
      </c>
      <c r="C69" s="29"/>
      <c r="D69" s="30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40"/>
    </row>
    <row r="70" spans="1:15" ht="13" x14ac:dyDescent="0.3">
      <c r="A70" s="41"/>
      <c r="B70" s="25">
        <v>1</v>
      </c>
      <c r="C70" s="281" t="s">
        <v>190</v>
      </c>
      <c r="D70" s="24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40"/>
    </row>
    <row r="71" spans="1:15" ht="13" x14ac:dyDescent="0.3">
      <c r="A71" s="41"/>
      <c r="B71" s="42" t="s">
        <v>69</v>
      </c>
      <c r="C71" s="248" t="s">
        <v>27</v>
      </c>
      <c r="D71" s="249"/>
      <c r="E71" s="39"/>
      <c r="F71" s="39"/>
      <c r="G71" s="14">
        <v>5550000</v>
      </c>
      <c r="H71" s="8"/>
      <c r="I71" s="9"/>
      <c r="J71" s="10">
        <f>G71/G81*100</f>
        <v>22.2</v>
      </c>
      <c r="K71" s="10">
        <v>0</v>
      </c>
      <c r="L71" s="10">
        <f>ROUND(N71/G71*100,0)</f>
        <v>0</v>
      </c>
      <c r="M71" s="10">
        <f>J71*K71/100</f>
        <v>0</v>
      </c>
      <c r="N71" s="28">
        <v>0</v>
      </c>
      <c r="O71" s="11">
        <f>J71*L71/100</f>
        <v>0</v>
      </c>
    </row>
    <row r="72" spans="1:15" ht="13.5" x14ac:dyDescent="0.35">
      <c r="A72" s="21"/>
      <c r="B72" s="25">
        <v>2</v>
      </c>
      <c r="C72" s="49" t="s">
        <v>215</v>
      </c>
      <c r="D72" s="65"/>
      <c r="E72" s="13"/>
      <c r="F72" s="13"/>
      <c r="G72" s="14"/>
      <c r="H72" s="8"/>
      <c r="I72" s="9"/>
      <c r="J72" s="10"/>
      <c r="K72" s="10"/>
      <c r="L72" s="10"/>
      <c r="M72" s="10"/>
      <c r="N72" s="28"/>
      <c r="O72" s="11"/>
    </row>
    <row r="73" spans="1:15" ht="13.5" x14ac:dyDescent="0.35">
      <c r="A73" s="21"/>
      <c r="B73" s="42" t="s">
        <v>69</v>
      </c>
      <c r="C73" s="135" t="s">
        <v>264</v>
      </c>
      <c r="D73" s="136"/>
      <c r="E73" s="13"/>
      <c r="F73" s="13"/>
      <c r="G73" s="14">
        <v>3300000</v>
      </c>
      <c r="H73" s="8"/>
      <c r="I73" s="9"/>
      <c r="J73" s="10">
        <f>G73/G81*100</f>
        <v>13.200000000000001</v>
      </c>
      <c r="K73" s="10">
        <v>0</v>
      </c>
      <c r="L73" s="10">
        <f>ROUND(N73/G73*100,0)</f>
        <v>0</v>
      </c>
      <c r="M73" s="10">
        <f>J73*K73/100</f>
        <v>0</v>
      </c>
      <c r="N73" s="28">
        <v>0</v>
      </c>
      <c r="O73" s="11">
        <f>J73*L73/100</f>
        <v>0</v>
      </c>
    </row>
    <row r="74" spans="1:15" ht="13.5" x14ac:dyDescent="0.35">
      <c r="A74" s="21"/>
      <c r="B74" s="25">
        <v>3</v>
      </c>
      <c r="C74" s="49" t="s">
        <v>85</v>
      </c>
      <c r="D74" s="65"/>
      <c r="E74" s="13"/>
      <c r="F74" s="13"/>
      <c r="G74" s="14"/>
      <c r="H74" s="8"/>
      <c r="I74" s="9"/>
      <c r="J74" s="10"/>
      <c r="K74" s="10"/>
      <c r="L74" s="10"/>
      <c r="M74" s="10"/>
      <c r="N74" s="28"/>
      <c r="O74" s="11"/>
    </row>
    <row r="75" spans="1:15" ht="13.5" x14ac:dyDescent="0.35">
      <c r="A75" s="21"/>
      <c r="B75" s="42" t="s">
        <v>69</v>
      </c>
      <c r="C75" s="297" t="s">
        <v>82</v>
      </c>
      <c r="D75" s="298"/>
      <c r="E75" s="13"/>
      <c r="F75" s="13"/>
      <c r="G75" s="14">
        <v>4150000</v>
      </c>
      <c r="H75" s="8"/>
      <c r="I75" s="9"/>
      <c r="J75" s="10">
        <f>G75/G81*100</f>
        <v>16.600000000000001</v>
      </c>
      <c r="K75" s="10">
        <v>0</v>
      </c>
      <c r="L75" s="10">
        <f>ROUND(N75/G75*100,0)</f>
        <v>0</v>
      </c>
      <c r="M75" s="10">
        <f>J75*K75/100</f>
        <v>0</v>
      </c>
      <c r="N75" s="28">
        <v>0</v>
      </c>
      <c r="O75" s="11">
        <f>J75*L75/100</f>
        <v>0</v>
      </c>
    </row>
    <row r="76" spans="1:15" ht="13.5" x14ac:dyDescent="0.35">
      <c r="A76" s="21"/>
      <c r="B76" s="43">
        <v>4</v>
      </c>
      <c r="C76" s="297" t="s">
        <v>266</v>
      </c>
      <c r="D76" s="298"/>
      <c r="E76" s="13"/>
      <c r="F76" s="13"/>
      <c r="G76" s="14"/>
      <c r="H76" s="8"/>
      <c r="I76" s="9"/>
      <c r="J76" s="10"/>
      <c r="K76" s="10"/>
      <c r="L76" s="10"/>
      <c r="M76" s="10"/>
      <c r="N76" s="28"/>
      <c r="O76" s="11"/>
    </row>
    <row r="77" spans="1:15" ht="13.5" x14ac:dyDescent="0.35">
      <c r="A77" s="21"/>
      <c r="B77" s="42" t="s">
        <v>69</v>
      </c>
      <c r="C77" s="49" t="s">
        <v>267</v>
      </c>
      <c r="D77" s="50"/>
      <c r="E77" s="13"/>
      <c r="F77" s="13"/>
      <c r="G77" s="14">
        <v>8000000</v>
      </c>
      <c r="H77" s="8"/>
      <c r="I77" s="9"/>
      <c r="J77" s="10">
        <f>G77/G81*100</f>
        <v>32</v>
      </c>
      <c r="K77" s="10">
        <v>0</v>
      </c>
      <c r="L77" s="10">
        <f>ROUND(N77/G77*100,0)</f>
        <v>0</v>
      </c>
      <c r="M77" s="10">
        <f>J77*K77/100</f>
        <v>0</v>
      </c>
      <c r="N77" s="28">
        <v>0</v>
      </c>
      <c r="O77" s="11">
        <f>J77*L77/100</f>
        <v>0</v>
      </c>
    </row>
    <row r="78" spans="1:15" ht="13.5" x14ac:dyDescent="0.35">
      <c r="A78" s="21"/>
      <c r="B78" s="43">
        <v>5</v>
      </c>
      <c r="C78" s="49" t="s">
        <v>158</v>
      </c>
      <c r="D78" s="50"/>
      <c r="E78" s="13"/>
      <c r="F78" s="13"/>
      <c r="G78" s="14"/>
      <c r="H78" s="8"/>
      <c r="I78" s="9"/>
      <c r="J78" s="10"/>
      <c r="K78" s="10"/>
      <c r="L78" s="10"/>
      <c r="M78" s="10"/>
      <c r="N78" s="28"/>
      <c r="O78" s="11"/>
    </row>
    <row r="79" spans="1:15" ht="13.5" x14ac:dyDescent="0.35">
      <c r="A79" s="21"/>
      <c r="B79" s="42" t="s">
        <v>185</v>
      </c>
      <c r="C79" s="49" t="s">
        <v>67</v>
      </c>
      <c r="D79" s="50"/>
      <c r="E79" s="13"/>
      <c r="F79" s="13"/>
      <c r="G79" s="14">
        <v>4000000</v>
      </c>
      <c r="H79" s="8"/>
      <c r="I79" s="9"/>
      <c r="J79" s="10">
        <f>G79/G81*100</f>
        <v>16</v>
      </c>
      <c r="K79" s="10">
        <v>0</v>
      </c>
      <c r="L79" s="10">
        <f>ROUND(N79/G79*100,0)</f>
        <v>0</v>
      </c>
      <c r="M79" s="10">
        <f>J79*K79/100</f>
        <v>0</v>
      </c>
      <c r="N79" s="28">
        <v>0</v>
      </c>
      <c r="O79" s="11">
        <f>J79*L79/100</f>
        <v>0</v>
      </c>
    </row>
    <row r="80" spans="1:15" ht="13.5" x14ac:dyDescent="0.35">
      <c r="A80" s="21"/>
      <c r="B80" s="42"/>
      <c r="C80" s="49"/>
      <c r="D80" s="50"/>
      <c r="E80" s="13"/>
      <c r="F80" s="13"/>
      <c r="G80" s="14"/>
      <c r="H80" s="8"/>
      <c r="I80" s="9"/>
      <c r="J80" s="10"/>
      <c r="K80" s="10"/>
      <c r="L80" s="10"/>
      <c r="M80" s="10"/>
      <c r="N80" s="28"/>
      <c r="O80" s="11"/>
    </row>
    <row r="81" spans="1:15" ht="13.5" thickBot="1" x14ac:dyDescent="0.3">
      <c r="A81" s="245" t="s">
        <v>12</v>
      </c>
      <c r="B81" s="246"/>
      <c r="C81" s="246"/>
      <c r="D81" s="246"/>
      <c r="E81" s="246"/>
      <c r="F81" s="247"/>
      <c r="G81" s="32">
        <f>SUM(G71:G80)</f>
        <v>25000000</v>
      </c>
      <c r="H81" s="33" t="s">
        <v>19</v>
      </c>
      <c r="I81" s="34"/>
      <c r="J81" s="35">
        <f>SUM(J71:J80)</f>
        <v>100</v>
      </c>
      <c r="K81" s="36"/>
      <c r="L81" s="36"/>
      <c r="M81" s="53">
        <f>SUM(M71:M80)</f>
        <v>0</v>
      </c>
      <c r="N81" s="32">
        <f>SUM(N71:N80)</f>
        <v>0</v>
      </c>
      <c r="O81" s="53">
        <f>SUM(O71:O80)</f>
        <v>0</v>
      </c>
    </row>
    <row r="82" spans="1:15" ht="13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3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35" t="s">
        <v>359</v>
      </c>
    </row>
    <row r="84" spans="1:15" ht="13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 t="s">
        <v>25</v>
      </c>
      <c r="N84" s="2"/>
      <c r="O84" s="2"/>
    </row>
    <row r="85" spans="1:15" ht="13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N85" s="2"/>
      <c r="O85" s="2"/>
    </row>
    <row r="86" spans="1:15" ht="13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N86" s="2"/>
      <c r="O86" s="2"/>
    </row>
    <row r="87" spans="1:15" ht="13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6" t="s">
        <v>154</v>
      </c>
      <c r="N87" s="2"/>
      <c r="O87" s="2"/>
    </row>
    <row r="88" spans="1:15" ht="13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3" t="s">
        <v>155</v>
      </c>
      <c r="N88" s="2"/>
      <c r="O88" s="2"/>
    </row>
  </sheetData>
  <mergeCells count="56">
    <mergeCell ref="C75:D75"/>
    <mergeCell ref="C76:D76"/>
    <mergeCell ref="A81:F81"/>
    <mergeCell ref="B68:D68"/>
    <mergeCell ref="C70:D70"/>
    <mergeCell ref="C71:D71"/>
    <mergeCell ref="I65:I67"/>
    <mergeCell ref="J65:J67"/>
    <mergeCell ref="K65:L65"/>
    <mergeCell ref="M65:O65"/>
    <mergeCell ref="E66:E67"/>
    <mergeCell ref="F66:F67"/>
    <mergeCell ref="K66:K67"/>
    <mergeCell ref="L66:L67"/>
    <mergeCell ref="M66:M67"/>
    <mergeCell ref="N66:O66"/>
    <mergeCell ref="A65:A67"/>
    <mergeCell ref="B65:D67"/>
    <mergeCell ref="E65:F65"/>
    <mergeCell ref="G65:G67"/>
    <mergeCell ref="H65:H67"/>
    <mergeCell ref="A58:O58"/>
    <mergeCell ref="A59:O59"/>
    <mergeCell ref="A60:O60"/>
    <mergeCell ref="A62:C62"/>
    <mergeCell ref="L64:O64"/>
    <mergeCell ref="C23:D23"/>
    <mergeCell ref="C26:D26"/>
    <mergeCell ref="C30:D30"/>
    <mergeCell ref="A32:F32"/>
    <mergeCell ref="C29:D29"/>
    <mergeCell ref="C24:D24"/>
    <mergeCell ref="A3:O3"/>
    <mergeCell ref="A4:O4"/>
    <mergeCell ref="A5:O5"/>
    <mergeCell ref="A7:C7"/>
    <mergeCell ref="L9:O9"/>
    <mergeCell ref="A10:A12"/>
    <mergeCell ref="B10:D12"/>
    <mergeCell ref="E10:F10"/>
    <mergeCell ref="G10:G12"/>
    <mergeCell ref="H10:H12"/>
    <mergeCell ref="E11:E12"/>
    <mergeCell ref="F11:F12"/>
    <mergeCell ref="L11:L12"/>
    <mergeCell ref="M11:M12"/>
    <mergeCell ref="N11:O11"/>
    <mergeCell ref="B13:D13"/>
    <mergeCell ref="C22:D22"/>
    <mergeCell ref="I10:I12"/>
    <mergeCell ref="J10:J12"/>
    <mergeCell ref="K10:L10"/>
    <mergeCell ref="M10:O10"/>
    <mergeCell ref="K11:K12"/>
    <mergeCell ref="C16:D16"/>
    <mergeCell ref="C15:D15"/>
  </mergeCells>
  <hyperlinks>
    <hyperlink ref="J32" r:id="rId1" display="=@Sum(G13,G17,G21)" xr:uid="{00000000-0004-0000-0700-000000000000}"/>
    <hyperlink ref="J81" r:id="rId2" display="=@Sum(G13,G17,G21)" xr:uid="{1C69C85D-4EE9-4E53-86D6-70CB71D38400}"/>
  </hyperlinks>
  <pageMargins left="0.59" right="0.34" top="0.51181102362204722" bottom="0.51181102362204722" header="0.31496062992125984" footer="0.31496062992125984"/>
  <pageSetup paperSize="9" scale="71" orientation="landscape" horizontalDpi="4294967293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01"/>
  <sheetViews>
    <sheetView tabSelected="1" view="pageLayout" topLeftCell="A22" zoomScale="70" zoomScaleNormal="60" zoomScalePageLayoutView="70" workbookViewId="0">
      <selection activeCell="K27" sqref="K27"/>
    </sheetView>
  </sheetViews>
  <sheetFormatPr defaultColWidth="9.1796875" defaultRowHeight="12.5" x14ac:dyDescent="0.25"/>
  <cols>
    <col min="1" max="1" width="4.81640625" style="15" customWidth="1"/>
    <col min="2" max="2" width="12.7265625" style="15" customWidth="1"/>
    <col min="3" max="3" width="18.81640625" style="15" customWidth="1"/>
    <col min="4" max="4" width="3.453125" style="15" bestFit="1" customWidth="1"/>
    <col min="5" max="5" width="53.26953125" style="15" customWidth="1"/>
    <col min="6" max="6" width="20.1796875" style="15" customWidth="1"/>
    <col min="7" max="9" width="10.453125" style="15" customWidth="1"/>
    <col min="10" max="10" width="11.7265625" style="15" customWidth="1"/>
    <col min="11" max="11" width="18.81640625" style="15" customWidth="1"/>
    <col min="12" max="12" width="11.26953125" style="15" customWidth="1"/>
    <col min="13" max="13" width="18.1796875" style="15" customWidth="1"/>
    <col min="14" max="16" width="9.1796875" style="15"/>
    <col min="17" max="17" width="23.453125" style="97" customWidth="1"/>
    <col min="18" max="16384" width="9.1796875" style="15"/>
  </cols>
  <sheetData>
    <row r="1" spans="1:17" ht="13" x14ac:dyDescent="0.25">
      <c r="A1" s="196" t="s">
        <v>13</v>
      </c>
      <c r="B1" s="197"/>
      <c r="C1" s="198"/>
      <c r="D1" s="198"/>
      <c r="E1" s="198"/>
      <c r="F1" s="199"/>
      <c r="G1" s="199"/>
      <c r="H1" s="199"/>
      <c r="I1" s="199"/>
      <c r="J1" s="199"/>
      <c r="K1" s="199"/>
      <c r="L1" s="199"/>
      <c r="M1" s="199"/>
    </row>
    <row r="2" spans="1:17" ht="13" x14ac:dyDescent="0.25">
      <c r="A2" s="200" t="s">
        <v>49</v>
      </c>
      <c r="B2" s="201"/>
      <c r="C2" s="202"/>
      <c r="D2" s="202"/>
      <c r="E2" s="198"/>
      <c r="F2" s="199"/>
      <c r="G2" s="199"/>
      <c r="H2" s="199"/>
      <c r="I2" s="199"/>
      <c r="J2" s="199"/>
      <c r="K2" s="199"/>
      <c r="L2" s="199"/>
      <c r="M2" s="199"/>
    </row>
    <row r="3" spans="1:17" ht="16" customHeight="1" x14ac:dyDescent="0.25">
      <c r="A3" s="317" t="s">
        <v>14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</row>
    <row r="4" spans="1:17" ht="16" customHeight="1" x14ac:dyDescent="0.25">
      <c r="A4" s="317" t="s">
        <v>2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</row>
    <row r="5" spans="1:17" ht="16" customHeight="1" x14ac:dyDescent="0.25">
      <c r="A5" s="317" t="s">
        <v>46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</row>
    <row r="6" spans="1:17" ht="16" customHeight="1" x14ac:dyDescent="0.25">
      <c r="A6" s="317" t="s">
        <v>198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</row>
    <row r="7" spans="1:17" ht="13.5" customHeight="1" x14ac:dyDescent="0.3">
      <c r="A7" s="203" t="s">
        <v>32</v>
      </c>
      <c r="B7" s="203"/>
      <c r="C7" s="204" t="s">
        <v>58</v>
      </c>
      <c r="D7" s="204"/>
      <c r="E7" s="205"/>
      <c r="F7" s="206"/>
      <c r="G7" s="206"/>
      <c r="H7" s="206"/>
      <c r="I7" s="206"/>
      <c r="J7" s="206"/>
      <c r="K7" s="206"/>
      <c r="L7" s="206"/>
      <c r="M7" s="206"/>
      <c r="N7" s="46"/>
    </row>
    <row r="8" spans="1:17" ht="13.5" thickBot="1" x14ac:dyDescent="0.35">
      <c r="A8" s="203" t="s">
        <v>23</v>
      </c>
      <c r="B8" s="203"/>
      <c r="C8" s="204" t="s">
        <v>24</v>
      </c>
      <c r="D8" s="204"/>
      <c r="E8" s="205"/>
      <c r="F8" s="205"/>
      <c r="G8" s="205"/>
      <c r="H8" s="205"/>
      <c r="I8" s="205"/>
      <c r="J8" s="205"/>
      <c r="K8" s="205"/>
      <c r="L8" s="207" t="s">
        <v>361</v>
      </c>
      <c r="M8" s="199"/>
      <c r="N8" s="47"/>
    </row>
    <row r="9" spans="1:17" ht="27" customHeight="1" thickTop="1" x14ac:dyDescent="0.3">
      <c r="A9" s="320" t="s">
        <v>29</v>
      </c>
      <c r="B9" s="305" t="s">
        <v>15</v>
      </c>
      <c r="C9" s="306"/>
      <c r="D9" s="305" t="s">
        <v>21</v>
      </c>
      <c r="E9" s="306"/>
      <c r="F9" s="301" t="s">
        <v>50</v>
      </c>
      <c r="G9" s="301" t="s">
        <v>28</v>
      </c>
      <c r="H9" s="318" t="s">
        <v>30</v>
      </c>
      <c r="I9" s="319"/>
      <c r="J9" s="318" t="s">
        <v>31</v>
      </c>
      <c r="K9" s="327"/>
      <c r="L9" s="319"/>
      <c r="M9" s="301" t="s">
        <v>51</v>
      </c>
      <c r="N9" s="48"/>
    </row>
    <row r="10" spans="1:17" ht="13" x14ac:dyDescent="0.3">
      <c r="A10" s="321"/>
      <c r="B10" s="323"/>
      <c r="C10" s="324"/>
      <c r="D10" s="307"/>
      <c r="E10" s="308"/>
      <c r="F10" s="302"/>
      <c r="G10" s="302"/>
      <c r="H10" s="304" t="s">
        <v>16</v>
      </c>
      <c r="I10" s="304" t="s">
        <v>52</v>
      </c>
      <c r="J10" s="304" t="s">
        <v>16</v>
      </c>
      <c r="K10" s="328" t="s">
        <v>17</v>
      </c>
      <c r="L10" s="329"/>
      <c r="M10" s="302"/>
      <c r="N10" s="48"/>
    </row>
    <row r="11" spans="1:17" ht="13" x14ac:dyDescent="0.3">
      <c r="A11" s="322"/>
      <c r="B11" s="325"/>
      <c r="C11" s="326"/>
      <c r="D11" s="309"/>
      <c r="E11" s="310"/>
      <c r="F11" s="303"/>
      <c r="G11" s="303"/>
      <c r="H11" s="303"/>
      <c r="I11" s="303"/>
      <c r="J11" s="303"/>
      <c r="K11" s="208" t="s">
        <v>22</v>
      </c>
      <c r="L11" s="208" t="s">
        <v>11</v>
      </c>
      <c r="M11" s="303"/>
      <c r="N11" s="48"/>
    </row>
    <row r="12" spans="1:17" s="20" customFormat="1" ht="13.5" x14ac:dyDescent="0.3">
      <c r="A12" s="209">
        <v>1</v>
      </c>
      <c r="B12" s="313">
        <v>2</v>
      </c>
      <c r="C12" s="314"/>
      <c r="D12" s="313">
        <v>3</v>
      </c>
      <c r="E12" s="314"/>
      <c r="F12" s="210">
        <v>4</v>
      </c>
      <c r="G12" s="210">
        <v>5</v>
      </c>
      <c r="H12" s="210">
        <v>6</v>
      </c>
      <c r="I12" s="210">
        <v>7</v>
      </c>
      <c r="J12" s="210">
        <v>8</v>
      </c>
      <c r="K12" s="210">
        <v>9</v>
      </c>
      <c r="L12" s="210">
        <v>10</v>
      </c>
      <c r="M12" s="210">
        <v>11</v>
      </c>
      <c r="N12" s="19"/>
      <c r="Q12" s="98"/>
    </row>
    <row r="13" spans="1:17" s="78" customFormat="1" ht="16.5" customHeight="1" x14ac:dyDescent="0.35">
      <c r="A13" s="211">
        <v>1</v>
      </c>
      <c r="B13" s="184" t="s">
        <v>71</v>
      </c>
      <c r="C13" s="185"/>
      <c r="D13" s="212"/>
      <c r="E13" s="85" t="s">
        <v>20</v>
      </c>
      <c r="F13" s="86">
        <f>F14+F24+F15+F16+F21+F22+F18+F25+F19+F23+F20+F17</f>
        <v>1100284600</v>
      </c>
      <c r="G13" s="87">
        <f>G14+G24+G15+G16+G21+G22+G18+G25+G19+G23+G20+G17</f>
        <v>14.892918563654245</v>
      </c>
      <c r="H13" s="88"/>
      <c r="I13" s="88"/>
      <c r="J13" s="87">
        <f>J14+J24+J15+J16+J21+J22+J18+J25+J19+J23+J20+J17</f>
        <v>0</v>
      </c>
      <c r="K13" s="87">
        <f>K14+K24+K15+K16+K21+K22+K18+K25+K19+K23+K20+K17</f>
        <v>0</v>
      </c>
      <c r="L13" s="87">
        <f>L14+L24+L15+L16+L21+L22+L18+L25+L19+L23+L20+L17</f>
        <v>0</v>
      </c>
      <c r="M13" s="86">
        <f>M14+M24+M15+M16+M21+M22+M18+M25+M19+M23+M20+M17</f>
        <v>1100284600</v>
      </c>
      <c r="N13" s="77"/>
      <c r="Q13" s="99"/>
    </row>
    <row r="14" spans="1:17" s="78" customFormat="1" ht="34.5" customHeight="1" x14ac:dyDescent="0.35">
      <c r="A14" s="211"/>
      <c r="B14" s="184"/>
      <c r="C14" s="185"/>
      <c r="D14" s="100">
        <v>1</v>
      </c>
      <c r="E14" s="79" t="s">
        <v>290</v>
      </c>
      <c r="F14" s="194">
        <f>'K. Umum dan Kepegawaian'!G149</f>
        <v>15000000</v>
      </c>
      <c r="G14" s="191">
        <f>F14/F63*100</f>
        <v>0.20303272303803366</v>
      </c>
      <c r="H14" s="192">
        <f>'K. Umum dan Kepegawaian'!M149</f>
        <v>0</v>
      </c>
      <c r="I14" s="191">
        <f>'K. Umum dan Kepegawaian'!O149</f>
        <v>0</v>
      </c>
      <c r="J14" s="191">
        <f>G14*H14/100</f>
        <v>0</v>
      </c>
      <c r="K14" s="191">
        <f>'K. Umum dan Kepegawaian'!N149</f>
        <v>0</v>
      </c>
      <c r="L14" s="193">
        <f>G14*I14/100</f>
        <v>0</v>
      </c>
      <c r="M14" s="194">
        <f>F14-K14</f>
        <v>15000000</v>
      </c>
      <c r="N14" s="77"/>
      <c r="Q14" s="99"/>
    </row>
    <row r="15" spans="1:17" s="78" customFormat="1" ht="38.5" customHeight="1" x14ac:dyDescent="0.35">
      <c r="A15" s="183"/>
      <c r="B15" s="184"/>
      <c r="C15" s="213"/>
      <c r="D15" s="100">
        <v>2</v>
      </c>
      <c r="E15" s="80" t="s">
        <v>57</v>
      </c>
      <c r="F15" s="194">
        <f>'K. Umum dan Kepegawaian'!G15</f>
        <v>14400000</v>
      </c>
      <c r="G15" s="191">
        <f>F15/F63*100</f>
        <v>0.1949114141165123</v>
      </c>
      <c r="H15" s="192">
        <f>'K. Umum dan Kepegawaian'!M21</f>
        <v>0</v>
      </c>
      <c r="I15" s="191">
        <f>'K. Umum dan Kepegawaian'!O21</f>
        <v>0</v>
      </c>
      <c r="J15" s="191">
        <f t="shared" ref="J15:J24" si="0">G15*H15/100</f>
        <v>0</v>
      </c>
      <c r="K15" s="214">
        <f>'K. Umum dan Kepegawaian'!N21</f>
        <v>0</v>
      </c>
      <c r="L15" s="193">
        <f t="shared" ref="L15:L24" si="1">G15*I15/100</f>
        <v>0</v>
      </c>
      <c r="M15" s="194">
        <f t="shared" ref="M15:M24" si="2">F15-K15</f>
        <v>14400000</v>
      </c>
      <c r="N15" s="77"/>
      <c r="Q15" s="99"/>
    </row>
    <row r="16" spans="1:17" s="78" customFormat="1" ht="30.5" customHeight="1" x14ac:dyDescent="0.35">
      <c r="A16" s="183"/>
      <c r="B16" s="184"/>
      <c r="C16" s="185"/>
      <c r="D16" s="100">
        <v>3</v>
      </c>
      <c r="E16" s="138" t="s">
        <v>126</v>
      </c>
      <c r="F16" s="194">
        <f>'K. Umum dan Kepegawaian'!G51</f>
        <v>200048000</v>
      </c>
      <c r="G16" s="191">
        <f>F16/F63*100</f>
        <v>2.7077526785541703</v>
      </c>
      <c r="H16" s="192">
        <f>'K. Umum dan Kepegawaian'!M51</f>
        <v>0</v>
      </c>
      <c r="I16" s="192">
        <f>'K. Umum dan Kepegawaian'!O51</f>
        <v>0</v>
      </c>
      <c r="J16" s="191">
        <f t="shared" si="0"/>
        <v>0</v>
      </c>
      <c r="K16" s="215">
        <f>'K. Umum dan Kepegawaian'!N51</f>
        <v>0</v>
      </c>
      <c r="L16" s="193">
        <f t="shared" si="1"/>
        <v>0</v>
      </c>
      <c r="M16" s="194">
        <f t="shared" si="2"/>
        <v>200048000</v>
      </c>
      <c r="N16" s="77"/>
      <c r="Q16" s="99"/>
    </row>
    <row r="17" spans="1:17" s="78" customFormat="1" ht="34" customHeight="1" x14ac:dyDescent="0.35">
      <c r="A17" s="183"/>
      <c r="B17" s="184"/>
      <c r="C17" s="185"/>
      <c r="D17" s="100">
        <v>4</v>
      </c>
      <c r="E17" s="81" t="s">
        <v>128</v>
      </c>
      <c r="F17" s="194">
        <f>'K. Umum dan Kepegawaian'!G253</f>
        <v>39739000</v>
      </c>
      <c r="G17" s="191">
        <f>F17/F63*100</f>
        <v>0.5378878253872279</v>
      </c>
      <c r="H17" s="192">
        <f>'K. Umum dan Kepegawaian'!M253</f>
        <v>0</v>
      </c>
      <c r="I17" s="192">
        <f>'K. Umum dan Kepegawaian'!O253</f>
        <v>0</v>
      </c>
      <c r="J17" s="191">
        <f>G17*H17/100</f>
        <v>0</v>
      </c>
      <c r="K17" s="216">
        <f>'K. Umum dan Kepegawaian'!N253</f>
        <v>0</v>
      </c>
      <c r="L17" s="193">
        <f t="shared" si="1"/>
        <v>0</v>
      </c>
      <c r="M17" s="194">
        <f t="shared" si="2"/>
        <v>39739000</v>
      </c>
      <c r="N17" s="76"/>
      <c r="Q17" s="99"/>
    </row>
    <row r="18" spans="1:17" s="78" customFormat="1" ht="30.75" customHeight="1" x14ac:dyDescent="0.35">
      <c r="A18" s="183"/>
      <c r="B18" s="184"/>
      <c r="C18" s="185"/>
      <c r="D18" s="100">
        <v>5</v>
      </c>
      <c r="E18" s="79" t="s">
        <v>293</v>
      </c>
      <c r="F18" s="194">
        <f>'K. Umum dan Kepegawaian'!G444</f>
        <v>13000000</v>
      </c>
      <c r="G18" s="191">
        <f>F18/F63*100</f>
        <v>0.17596169329962916</v>
      </c>
      <c r="H18" s="192">
        <f>'K. Umum dan Kepegawaian'!M444</f>
        <v>0</v>
      </c>
      <c r="I18" s="192">
        <f>'K. Umum dan Kepegawaian'!O444</f>
        <v>0</v>
      </c>
      <c r="J18" s="191">
        <f t="shared" si="0"/>
        <v>0</v>
      </c>
      <c r="K18" s="216">
        <f>'K. Umum dan Kepegawaian'!N444</f>
        <v>0</v>
      </c>
      <c r="L18" s="193">
        <f t="shared" si="1"/>
        <v>0</v>
      </c>
      <c r="M18" s="194">
        <f t="shared" si="2"/>
        <v>13000000</v>
      </c>
      <c r="N18" s="77"/>
      <c r="Q18" s="99"/>
    </row>
    <row r="19" spans="1:17" s="78" customFormat="1" ht="46" customHeight="1" x14ac:dyDescent="0.35">
      <c r="A19" s="183"/>
      <c r="B19" s="184"/>
      <c r="C19" s="185"/>
      <c r="D19" s="100">
        <v>6</v>
      </c>
      <c r="E19" s="81" t="s">
        <v>295</v>
      </c>
      <c r="F19" s="194">
        <f>'K. Umum dan Kepegawaian'!G283</f>
        <v>107000000</v>
      </c>
      <c r="G19" s="191">
        <f>F19/F63*100</f>
        <v>1.44830009100464</v>
      </c>
      <c r="H19" s="192">
        <f>'K. Umum dan Kepegawaian'!M283</f>
        <v>0</v>
      </c>
      <c r="I19" s="192">
        <f>'K. Umum dan Kepegawaian'!O283</f>
        <v>0</v>
      </c>
      <c r="J19" s="191">
        <f t="shared" si="0"/>
        <v>0</v>
      </c>
      <c r="K19" s="216">
        <f>'K. Umum dan Kepegawaian'!N180</f>
        <v>0</v>
      </c>
      <c r="L19" s="193">
        <f t="shared" si="1"/>
        <v>0</v>
      </c>
      <c r="M19" s="194">
        <f t="shared" si="2"/>
        <v>107000000</v>
      </c>
      <c r="N19" s="77"/>
      <c r="Q19" s="99"/>
    </row>
    <row r="20" spans="1:17" s="78" customFormat="1" ht="46.5" x14ac:dyDescent="0.35">
      <c r="A20" s="183"/>
      <c r="B20" s="184"/>
      <c r="C20" s="185"/>
      <c r="D20" s="100">
        <v>7</v>
      </c>
      <c r="E20" s="82" t="s">
        <v>294</v>
      </c>
      <c r="F20" s="194">
        <f>'K. Umum dan Kepegawaian'!G218</f>
        <v>93990000</v>
      </c>
      <c r="G20" s="191">
        <f>F20/F63*100</f>
        <v>1.2722030425563189</v>
      </c>
      <c r="H20" s="192">
        <f>'K. Umum dan Kepegawaian'!M253</f>
        <v>0</v>
      </c>
      <c r="I20" s="192">
        <f>'K. Umum dan Kepegawaian'!O253</f>
        <v>0</v>
      </c>
      <c r="J20" s="191">
        <f t="shared" si="0"/>
        <v>0</v>
      </c>
      <c r="K20" s="216">
        <f>'K. Umum dan Kepegawaian'!N283</f>
        <v>0</v>
      </c>
      <c r="L20" s="193">
        <f t="shared" si="1"/>
        <v>0</v>
      </c>
      <c r="M20" s="194">
        <f t="shared" si="2"/>
        <v>93990000</v>
      </c>
      <c r="N20" s="77"/>
      <c r="Q20" s="99"/>
    </row>
    <row r="21" spans="1:17" s="78" customFormat="1" ht="27" customHeight="1" x14ac:dyDescent="0.35">
      <c r="A21" s="183"/>
      <c r="B21" s="184"/>
      <c r="C21" s="185"/>
      <c r="D21" s="100">
        <v>8</v>
      </c>
      <c r="E21" s="79" t="s">
        <v>137</v>
      </c>
      <c r="F21" s="194">
        <f>'K. Umum dan Kepegawaian'!G337</f>
        <v>13260000</v>
      </c>
      <c r="G21" s="191">
        <f>F21/F63*100</f>
        <v>0.17948092716562175</v>
      </c>
      <c r="H21" s="192">
        <f>'K. Umum dan Kepegawaian'!M337</f>
        <v>0</v>
      </c>
      <c r="I21" s="192">
        <f>'K. Umum dan Kepegawaian'!O337</f>
        <v>0</v>
      </c>
      <c r="J21" s="191">
        <f t="shared" si="0"/>
        <v>0</v>
      </c>
      <c r="K21" s="216">
        <f>'K. Umum dan Kepegawaian'!N337</f>
        <v>0</v>
      </c>
      <c r="L21" s="193">
        <f t="shared" si="1"/>
        <v>0</v>
      </c>
      <c r="M21" s="194">
        <f t="shared" si="2"/>
        <v>13260000</v>
      </c>
      <c r="N21" s="77"/>
      <c r="Q21" s="99"/>
    </row>
    <row r="22" spans="1:17" s="78" customFormat="1" ht="30.75" customHeight="1" x14ac:dyDescent="0.35">
      <c r="A22" s="183"/>
      <c r="B22" s="184"/>
      <c r="C22" s="185"/>
      <c r="D22" s="100">
        <v>9</v>
      </c>
      <c r="E22" s="79" t="s">
        <v>292</v>
      </c>
      <c r="F22" s="194">
        <f>'K. Umum dan Kepegawaian'!G398</f>
        <v>109786000</v>
      </c>
      <c r="G22" s="191">
        <f>F22/F63*100</f>
        <v>1.4860100354302375</v>
      </c>
      <c r="H22" s="192">
        <f>'K. Umum dan Kepegawaian'!M398</f>
        <v>0</v>
      </c>
      <c r="I22" s="192">
        <f>'K. Umum dan Kepegawaian'!O398</f>
        <v>0</v>
      </c>
      <c r="J22" s="191">
        <f t="shared" si="0"/>
        <v>0</v>
      </c>
      <c r="K22" s="216">
        <f>'K. Umum dan Kepegawaian'!N398</f>
        <v>0</v>
      </c>
      <c r="L22" s="193">
        <f t="shared" si="1"/>
        <v>0</v>
      </c>
      <c r="M22" s="194">
        <f t="shared" si="2"/>
        <v>109786000</v>
      </c>
      <c r="N22" s="77"/>
      <c r="Q22" s="99"/>
    </row>
    <row r="23" spans="1:17" s="78" customFormat="1" ht="29.5" customHeight="1" x14ac:dyDescent="0.35">
      <c r="A23" s="183"/>
      <c r="B23" s="184"/>
      <c r="C23" s="185"/>
      <c r="D23" s="100">
        <v>10</v>
      </c>
      <c r="E23" s="81" t="s">
        <v>127</v>
      </c>
      <c r="F23" s="194">
        <f>'K. Umum dan Kepegawaian'!G119</f>
        <v>353324500</v>
      </c>
      <c r="G23" s="191">
        <f>F23/F63*100</f>
        <v>4.7824290234034477</v>
      </c>
      <c r="H23" s="192">
        <f>'K. Umum dan Kepegawaian'!M119</f>
        <v>0</v>
      </c>
      <c r="I23" s="192">
        <f>'K. Umum dan Kepegawaian'!O119</f>
        <v>0</v>
      </c>
      <c r="J23" s="191">
        <f t="shared" si="0"/>
        <v>0</v>
      </c>
      <c r="K23" s="216">
        <f>'K. Umum dan Kepegawaian'!N119</f>
        <v>0</v>
      </c>
      <c r="L23" s="193">
        <f t="shared" si="1"/>
        <v>0</v>
      </c>
      <c r="M23" s="194">
        <f t="shared" si="2"/>
        <v>353324500</v>
      </c>
      <c r="N23" s="77"/>
      <c r="Q23" s="99"/>
    </row>
    <row r="24" spans="1:17" s="78" customFormat="1" ht="26.25" customHeight="1" x14ac:dyDescent="0.35">
      <c r="A24" s="211"/>
      <c r="B24" s="184"/>
      <c r="C24" s="185"/>
      <c r="D24" s="100">
        <v>11</v>
      </c>
      <c r="E24" s="80" t="s">
        <v>291</v>
      </c>
      <c r="F24" s="194">
        <f>'K. Umum dan Kepegawaian'!G180</f>
        <v>15737100</v>
      </c>
      <c r="G24" s="191">
        <f>F24/F63*100</f>
        <v>0.21300975104812264</v>
      </c>
      <c r="H24" s="192">
        <f>'K. Umum dan Kepegawaian'!M180</f>
        <v>0</v>
      </c>
      <c r="I24" s="191">
        <f>'K. Umum dan Kepegawaian'!O180</f>
        <v>0</v>
      </c>
      <c r="J24" s="191">
        <f t="shared" si="0"/>
        <v>0</v>
      </c>
      <c r="K24" s="191">
        <f>'K. Umum dan Kepegawaian'!N180</f>
        <v>0</v>
      </c>
      <c r="L24" s="193">
        <f t="shared" si="1"/>
        <v>0</v>
      </c>
      <c r="M24" s="194">
        <f t="shared" si="2"/>
        <v>15737100</v>
      </c>
      <c r="N24" s="77"/>
      <c r="Q24" s="99"/>
    </row>
    <row r="25" spans="1:17" s="78" customFormat="1" ht="30.75" customHeight="1" x14ac:dyDescent="0.35">
      <c r="A25" s="183"/>
      <c r="B25" s="184"/>
      <c r="C25" s="185"/>
      <c r="D25" s="100">
        <v>12</v>
      </c>
      <c r="E25" s="83" t="s">
        <v>56</v>
      </c>
      <c r="F25" s="194">
        <f>'K. Umum dan Kepegawaian'!G80</f>
        <v>125000000</v>
      </c>
      <c r="G25" s="191">
        <f>F25/F63*100</f>
        <v>1.6919393586502807</v>
      </c>
      <c r="H25" s="192">
        <f>'K. Umum dan Kepegawaian'!M80</f>
        <v>0</v>
      </c>
      <c r="I25" s="192">
        <f>'K. Umum dan Kepegawaian'!O80</f>
        <v>0</v>
      </c>
      <c r="J25" s="191">
        <f t="shared" ref="J25" si="3">G25*H25/100</f>
        <v>0</v>
      </c>
      <c r="K25" s="216">
        <f>'K. Umum dan Kepegawaian'!N80</f>
        <v>0</v>
      </c>
      <c r="L25" s="193">
        <f t="shared" ref="L25" si="4">G25*I25/100</f>
        <v>0</v>
      </c>
      <c r="M25" s="194">
        <f t="shared" ref="M25" si="5">F25-K25</f>
        <v>125000000</v>
      </c>
      <c r="N25" s="77"/>
      <c r="Q25" s="99"/>
    </row>
    <row r="26" spans="1:17" s="78" customFormat="1" ht="15.5" x14ac:dyDescent="0.35">
      <c r="A26" s="183"/>
      <c r="B26" s="184"/>
      <c r="C26" s="185"/>
      <c r="D26" s="100"/>
      <c r="E26" s="85" t="s">
        <v>139</v>
      </c>
      <c r="F26" s="86">
        <f>F27+F28+F29+F30+F31+F32+F33</f>
        <v>4103223041</v>
      </c>
      <c r="G26" s="87">
        <f>G27+G28+G29+G30+G31+G32+G33</f>
        <v>55.539236483108745</v>
      </c>
      <c r="H26" s="90"/>
      <c r="I26" s="90"/>
      <c r="J26" s="87">
        <f>SUM(J27:J33)</f>
        <v>2.9519201069981471</v>
      </c>
      <c r="K26" s="87">
        <f>SUM(K27:K33)</f>
        <v>210030452</v>
      </c>
      <c r="L26" s="87">
        <f>SUM(L27:L33)</f>
        <v>2.9519201069981471</v>
      </c>
      <c r="M26" s="86">
        <f>SUM(M27:M33)</f>
        <v>3893192589</v>
      </c>
      <c r="N26" s="77"/>
      <c r="Q26" s="99"/>
    </row>
    <row r="27" spans="1:17" s="188" customFormat="1" ht="33" customHeight="1" x14ac:dyDescent="0.25">
      <c r="A27" s="183">
        <v>2</v>
      </c>
      <c r="B27" s="184" t="s">
        <v>296</v>
      </c>
      <c r="C27" s="185"/>
      <c r="D27" s="100">
        <v>1</v>
      </c>
      <c r="E27" s="190" t="s">
        <v>297</v>
      </c>
      <c r="F27" s="186">
        <f>K.Keuangan!G29</f>
        <v>4077223041</v>
      </c>
      <c r="G27" s="191">
        <f>F27/F63*100</f>
        <v>55.187313096509492</v>
      </c>
      <c r="H27" s="192">
        <f>K.Keuangan!M29</f>
        <v>5.3489107212665719</v>
      </c>
      <c r="I27" s="192">
        <f>K.Keuangan!O29</f>
        <v>5.3489107212665719</v>
      </c>
      <c r="J27" s="191">
        <f t="shared" ref="J27" si="6">G27*H27/100</f>
        <v>2.9519201069981471</v>
      </c>
      <c r="K27" s="195">
        <f>K.Keuangan!N29</f>
        <v>210030452</v>
      </c>
      <c r="L27" s="193">
        <f t="shared" ref="L27" si="7">G27*I27/100</f>
        <v>2.9519201069981471</v>
      </c>
      <c r="M27" s="194">
        <f t="shared" ref="M27" si="8">F27-K27</f>
        <v>3867192589</v>
      </c>
      <c r="N27" s="187"/>
      <c r="Q27" s="189"/>
    </row>
    <row r="28" spans="1:17" s="147" customFormat="1" ht="31" x14ac:dyDescent="0.25">
      <c r="A28" s="143"/>
      <c r="B28" s="144"/>
      <c r="C28" s="145"/>
      <c r="D28" s="146">
        <v>2</v>
      </c>
      <c r="E28" s="81" t="s">
        <v>298</v>
      </c>
      <c r="F28" s="149">
        <f>K.Keuangan!G76</f>
        <v>3000000</v>
      </c>
      <c r="G28" s="191">
        <f>F28/F63*100</f>
        <v>4.060654460760673E-2</v>
      </c>
      <c r="H28" s="192">
        <f>K.Keuangan!M76</f>
        <v>0</v>
      </c>
      <c r="I28" s="192">
        <f>K.Keuangan!O76</f>
        <v>0</v>
      </c>
      <c r="J28" s="191">
        <f t="shared" ref="J28:J29" si="9">G28*H28/100</f>
        <v>0</v>
      </c>
      <c r="K28" s="192">
        <f>K.Keuangan!N76</f>
        <v>0</v>
      </c>
      <c r="L28" s="193">
        <f t="shared" ref="L28:L29" si="10">G28*I28/100</f>
        <v>0</v>
      </c>
      <c r="M28" s="194">
        <f t="shared" ref="M28:M29" si="11">F28-K28</f>
        <v>3000000</v>
      </c>
      <c r="N28" s="79"/>
      <c r="Q28" s="148"/>
    </row>
    <row r="29" spans="1:17" s="188" customFormat="1" ht="31" x14ac:dyDescent="0.25">
      <c r="A29" s="183"/>
      <c r="B29" s="184"/>
      <c r="C29" s="185"/>
      <c r="D29" s="100">
        <v>3</v>
      </c>
      <c r="E29" s="81" t="s">
        <v>299</v>
      </c>
      <c r="F29" s="186">
        <f>K.Keuangan!G124</f>
        <v>3000000</v>
      </c>
      <c r="G29" s="191">
        <f>F29/F63*100</f>
        <v>4.060654460760673E-2</v>
      </c>
      <c r="H29" s="192">
        <f>K.Keuangan!M124</f>
        <v>0</v>
      </c>
      <c r="I29" s="192">
        <f>K.Keuangan!O124</f>
        <v>0</v>
      </c>
      <c r="J29" s="191">
        <f t="shared" si="9"/>
        <v>0</v>
      </c>
      <c r="K29" s="192">
        <f>K.Keuangan!N124</f>
        <v>0</v>
      </c>
      <c r="L29" s="193">
        <f t="shared" si="10"/>
        <v>0</v>
      </c>
      <c r="M29" s="194">
        <f t="shared" si="11"/>
        <v>3000000</v>
      </c>
      <c r="N29" s="187"/>
      <c r="Q29" s="189"/>
    </row>
    <row r="30" spans="1:17" s="78" customFormat="1" ht="31" x14ac:dyDescent="0.35">
      <c r="A30" s="235"/>
      <c r="B30" s="236"/>
      <c r="C30" s="237"/>
      <c r="D30" s="238">
        <v>4</v>
      </c>
      <c r="E30" s="89" t="s">
        <v>351</v>
      </c>
      <c r="F30" s="239">
        <f>K.Keuangan!G220</f>
        <v>10000000</v>
      </c>
      <c r="G30" s="240">
        <f>F30/F63*100</f>
        <v>0.13535514869202242</v>
      </c>
      <c r="H30" s="241">
        <f>K.Keuangan!M220</f>
        <v>0</v>
      </c>
      <c r="I30" s="241">
        <f>K.Keuangan!O220</f>
        <v>0</v>
      </c>
      <c r="J30" s="240">
        <f t="shared" ref="J30" si="12">G30*H30/100</f>
        <v>0</v>
      </c>
      <c r="K30" s="241">
        <f>K.Keuangan!N220</f>
        <v>0</v>
      </c>
      <c r="L30" s="242">
        <f t="shared" ref="L30" si="13">G30*I30/100</f>
        <v>0</v>
      </c>
      <c r="M30" s="243">
        <f t="shared" ref="M30" si="14">F30-K30</f>
        <v>10000000</v>
      </c>
      <c r="N30" s="77"/>
      <c r="Q30" s="99"/>
    </row>
    <row r="31" spans="1:17" s="78" customFormat="1" ht="31" x14ac:dyDescent="0.35">
      <c r="A31" s="183"/>
      <c r="B31" s="184"/>
      <c r="C31" s="185"/>
      <c r="D31" s="100">
        <v>5</v>
      </c>
      <c r="E31" s="83" t="s">
        <v>138</v>
      </c>
      <c r="F31" s="194">
        <f>K.Keuangan!G172</f>
        <v>3000000</v>
      </c>
      <c r="G31" s="191">
        <f>F31/F63*100</f>
        <v>4.060654460760673E-2</v>
      </c>
      <c r="H31" s="192">
        <f>K.Keuangan!M172</f>
        <v>0</v>
      </c>
      <c r="I31" s="192">
        <f>K.Keuangan!O172</f>
        <v>0</v>
      </c>
      <c r="J31" s="191">
        <f t="shared" ref="J31" si="15">G31*H31/100</f>
        <v>0</v>
      </c>
      <c r="K31" s="192">
        <f>K.Keuangan!N172</f>
        <v>0</v>
      </c>
      <c r="L31" s="193">
        <f t="shared" ref="L31" si="16">G31*I31/100</f>
        <v>0</v>
      </c>
      <c r="M31" s="194">
        <f t="shared" ref="M31" si="17">F31-K31</f>
        <v>3000000</v>
      </c>
      <c r="N31" s="77"/>
      <c r="Q31" s="99"/>
    </row>
    <row r="32" spans="1:17" s="78" customFormat="1" ht="35" customHeight="1" x14ac:dyDescent="0.35">
      <c r="A32" s="183"/>
      <c r="B32" s="184"/>
      <c r="C32" s="185"/>
      <c r="D32" s="146">
        <v>6</v>
      </c>
      <c r="E32" s="81" t="s">
        <v>140</v>
      </c>
      <c r="F32" s="186">
        <f>K.Keuangan!G268</f>
        <v>4000000</v>
      </c>
      <c r="G32" s="191">
        <f>F32/F63*100</f>
        <v>5.4142059476808974E-2</v>
      </c>
      <c r="H32" s="192">
        <f>K.Keuangan!M268</f>
        <v>0</v>
      </c>
      <c r="I32" s="192">
        <f>K.Keuangan!O268</f>
        <v>0</v>
      </c>
      <c r="J32" s="191">
        <f>G32*H32/100</f>
        <v>0</v>
      </c>
      <c r="K32" s="192">
        <f>K.Keuangan!N268</f>
        <v>0</v>
      </c>
      <c r="L32" s="193">
        <f>G32*I32/100</f>
        <v>0</v>
      </c>
      <c r="M32" s="194">
        <f>F32-K32</f>
        <v>4000000</v>
      </c>
      <c r="N32" s="77"/>
      <c r="Q32" s="99"/>
    </row>
    <row r="33" spans="1:17" s="188" customFormat="1" ht="33" customHeight="1" x14ac:dyDescent="0.25">
      <c r="A33" s="183"/>
      <c r="B33" s="184"/>
      <c r="C33" s="185"/>
      <c r="D33" s="100">
        <v>7</v>
      </c>
      <c r="E33" s="190" t="s">
        <v>141</v>
      </c>
      <c r="F33" s="186">
        <f>K.Keuangan!G316</f>
        <v>3000000</v>
      </c>
      <c r="G33" s="191">
        <f>F33/F63*100</f>
        <v>4.060654460760673E-2</v>
      </c>
      <c r="H33" s="192">
        <f>K.Keuangan!M316</f>
        <v>0</v>
      </c>
      <c r="I33" s="192">
        <f>K.Keuangan!O316</f>
        <v>0</v>
      </c>
      <c r="J33" s="191">
        <f>G33*H33/100</f>
        <v>0</v>
      </c>
      <c r="K33" s="192">
        <f>K.Keuangan!N316</f>
        <v>0</v>
      </c>
      <c r="L33" s="193">
        <f>G33*I33/100</f>
        <v>0</v>
      </c>
      <c r="M33" s="194">
        <f>F33-K33</f>
        <v>3000000</v>
      </c>
      <c r="N33" s="187"/>
      <c r="Q33" s="189"/>
    </row>
    <row r="34" spans="1:17" s="78" customFormat="1" ht="15.5" x14ac:dyDescent="0.35">
      <c r="A34" s="183"/>
      <c r="B34" s="184"/>
      <c r="C34" s="185"/>
      <c r="D34" s="100"/>
      <c r="E34" s="85" t="s">
        <v>352</v>
      </c>
      <c r="F34" s="86">
        <f>F35+F36+F37+F38+F39+F40+F41</f>
        <v>41070000</v>
      </c>
      <c r="G34" s="87">
        <f>SUM(G35:G41)</f>
        <v>0.55590359567813608</v>
      </c>
      <c r="H34" s="90"/>
      <c r="I34" s="90"/>
      <c r="J34" s="87">
        <f>SUM(J35:J41)</f>
        <v>0</v>
      </c>
      <c r="K34" s="87">
        <f>SUM(K35:K41)</f>
        <v>0</v>
      </c>
      <c r="L34" s="87">
        <f>SUM(L35:L41)</f>
        <v>0</v>
      </c>
      <c r="M34" s="86">
        <f>SUM(M35:M41)</f>
        <v>41070000</v>
      </c>
      <c r="N34" s="77"/>
      <c r="Q34" s="99"/>
    </row>
    <row r="35" spans="1:17" s="78" customFormat="1" ht="23.25" customHeight="1" x14ac:dyDescent="0.35">
      <c r="A35" s="183">
        <v>3</v>
      </c>
      <c r="B35" s="184" t="s">
        <v>98</v>
      </c>
      <c r="C35" s="185"/>
      <c r="D35" s="100">
        <v>1</v>
      </c>
      <c r="E35" s="96" t="s">
        <v>129</v>
      </c>
      <c r="F35" s="194">
        <f>'K. Program'!G27</f>
        <v>6000000</v>
      </c>
      <c r="G35" s="191">
        <f>F35/F63*100</f>
        <v>8.121308921521346E-2</v>
      </c>
      <c r="H35" s="192">
        <f>'K. Program'!M27</f>
        <v>0</v>
      </c>
      <c r="I35" s="191">
        <f>'K. Program'!O27</f>
        <v>0</v>
      </c>
      <c r="J35" s="191">
        <f t="shared" ref="J35:J41" si="18">G35*H35/100</f>
        <v>0</v>
      </c>
      <c r="K35" s="217">
        <f>'K. Program'!N27</f>
        <v>0</v>
      </c>
      <c r="L35" s="193">
        <f t="shared" ref="L35:L41" si="19">G35*I35/100</f>
        <v>0</v>
      </c>
      <c r="M35" s="194">
        <f t="shared" ref="M35:M41" si="20">F35-K35</f>
        <v>6000000</v>
      </c>
      <c r="N35" s="77"/>
      <c r="Q35" s="99"/>
    </row>
    <row r="36" spans="1:17" s="78" customFormat="1" ht="26.25" customHeight="1" x14ac:dyDescent="0.35">
      <c r="A36" s="183"/>
      <c r="B36" s="184"/>
      <c r="C36" s="185"/>
      <c r="D36" s="100">
        <v>2</v>
      </c>
      <c r="E36" s="82" t="s">
        <v>130</v>
      </c>
      <c r="F36" s="194">
        <f>'K. Program'!G61</f>
        <v>6000000</v>
      </c>
      <c r="G36" s="191">
        <f>F36/F63*100</f>
        <v>8.121308921521346E-2</v>
      </c>
      <c r="H36" s="192">
        <f>'K. Program'!M61</f>
        <v>0</v>
      </c>
      <c r="I36" s="191">
        <f>'K. Program'!O61</f>
        <v>0</v>
      </c>
      <c r="J36" s="191">
        <f t="shared" si="18"/>
        <v>0</v>
      </c>
      <c r="K36" s="217">
        <f>'K. Program'!N61</f>
        <v>0</v>
      </c>
      <c r="L36" s="193">
        <f t="shared" si="19"/>
        <v>0</v>
      </c>
      <c r="M36" s="194">
        <f t="shared" si="20"/>
        <v>6000000</v>
      </c>
      <c r="N36" s="77"/>
      <c r="Q36" s="99"/>
    </row>
    <row r="37" spans="1:17" s="78" customFormat="1" ht="33.75" customHeight="1" x14ac:dyDescent="0.35">
      <c r="A37" s="183"/>
      <c r="B37" s="184"/>
      <c r="C37" s="185"/>
      <c r="D37" s="100">
        <v>3</v>
      </c>
      <c r="E37" s="82" t="s">
        <v>131</v>
      </c>
      <c r="F37" s="194">
        <f>'K. Program'!G96</f>
        <v>6000000</v>
      </c>
      <c r="G37" s="191">
        <f>F37/F63*100</f>
        <v>8.121308921521346E-2</v>
      </c>
      <c r="H37" s="192">
        <f>'K. Program'!M96</f>
        <v>0</v>
      </c>
      <c r="I37" s="191">
        <f>'K. Program'!O96</f>
        <v>0</v>
      </c>
      <c r="J37" s="191">
        <f t="shared" si="18"/>
        <v>0</v>
      </c>
      <c r="K37" s="217">
        <f>'K. Program'!N96</f>
        <v>0</v>
      </c>
      <c r="L37" s="193">
        <f t="shared" si="19"/>
        <v>0</v>
      </c>
      <c r="M37" s="194">
        <f t="shared" si="20"/>
        <v>6000000</v>
      </c>
      <c r="N37" s="77"/>
      <c r="Q37" s="99"/>
    </row>
    <row r="38" spans="1:17" s="78" customFormat="1" ht="27" customHeight="1" x14ac:dyDescent="0.35">
      <c r="A38" s="183"/>
      <c r="B38" s="184"/>
      <c r="C38" s="185"/>
      <c r="D38" s="100">
        <v>4</v>
      </c>
      <c r="E38" s="83" t="s">
        <v>132</v>
      </c>
      <c r="F38" s="194">
        <f>'K. Program'!G131</f>
        <v>6000000</v>
      </c>
      <c r="G38" s="191">
        <f>F38/F63*100</f>
        <v>8.121308921521346E-2</v>
      </c>
      <c r="H38" s="192">
        <f>'K. Program'!M131</f>
        <v>0</v>
      </c>
      <c r="I38" s="191">
        <f>'K. Program'!O131</f>
        <v>0</v>
      </c>
      <c r="J38" s="191">
        <f t="shared" si="18"/>
        <v>0</v>
      </c>
      <c r="K38" s="217">
        <f>'K. Program'!N131</f>
        <v>0</v>
      </c>
      <c r="L38" s="193">
        <f t="shared" si="19"/>
        <v>0</v>
      </c>
      <c r="M38" s="194">
        <f t="shared" si="20"/>
        <v>6000000</v>
      </c>
      <c r="N38" s="77"/>
      <c r="Q38" s="99"/>
    </row>
    <row r="39" spans="1:17" s="78" customFormat="1" ht="27" customHeight="1" x14ac:dyDescent="0.35">
      <c r="A39" s="183"/>
      <c r="B39" s="184"/>
      <c r="C39" s="185"/>
      <c r="D39" s="100">
        <v>5</v>
      </c>
      <c r="E39" s="81" t="s">
        <v>134</v>
      </c>
      <c r="F39" s="194">
        <f>'K. Program'!G163</f>
        <v>6000000</v>
      </c>
      <c r="G39" s="191">
        <f>F39/F63*100</f>
        <v>8.121308921521346E-2</v>
      </c>
      <c r="H39" s="192">
        <f>'K. Program'!M163</f>
        <v>0</v>
      </c>
      <c r="I39" s="192">
        <f>'K. Program'!O163</f>
        <v>0</v>
      </c>
      <c r="J39" s="191">
        <f t="shared" si="18"/>
        <v>0</v>
      </c>
      <c r="K39" s="191">
        <f>'K. Program'!N163</f>
        <v>0</v>
      </c>
      <c r="L39" s="193">
        <f t="shared" si="19"/>
        <v>0</v>
      </c>
      <c r="M39" s="194">
        <f t="shared" si="20"/>
        <v>6000000</v>
      </c>
      <c r="N39" s="77"/>
      <c r="Q39" s="99"/>
    </row>
    <row r="40" spans="1:17" s="78" customFormat="1" ht="39" customHeight="1" x14ac:dyDescent="0.35">
      <c r="A40" s="183"/>
      <c r="B40" s="184"/>
      <c r="C40" s="185"/>
      <c r="D40" s="100">
        <v>6</v>
      </c>
      <c r="E40" s="83" t="s">
        <v>135</v>
      </c>
      <c r="F40" s="194">
        <f>'K. Program'!G197</f>
        <v>5070000</v>
      </c>
      <c r="G40" s="191">
        <f>F40/F63*100</f>
        <v>6.8625060386855369E-2</v>
      </c>
      <c r="H40" s="192">
        <f>'K. Program'!M197</f>
        <v>0</v>
      </c>
      <c r="I40" s="191">
        <f>'K. Program'!O197</f>
        <v>0</v>
      </c>
      <c r="J40" s="191">
        <f t="shared" si="18"/>
        <v>0</v>
      </c>
      <c r="K40" s="217">
        <f>'K. Program'!N197</f>
        <v>0</v>
      </c>
      <c r="L40" s="193">
        <f t="shared" si="19"/>
        <v>0</v>
      </c>
      <c r="M40" s="194">
        <f t="shared" si="20"/>
        <v>5070000</v>
      </c>
      <c r="N40" s="77"/>
      <c r="Q40" s="99"/>
    </row>
    <row r="41" spans="1:17" s="78" customFormat="1" ht="20.25" customHeight="1" x14ac:dyDescent="0.35">
      <c r="A41" s="183"/>
      <c r="B41" s="184"/>
      <c r="C41" s="185"/>
      <c r="D41" s="100">
        <v>7</v>
      </c>
      <c r="E41" s="83" t="s">
        <v>136</v>
      </c>
      <c r="F41" s="194">
        <f>'K. Program'!G227</f>
        <v>6000000</v>
      </c>
      <c r="G41" s="191">
        <f>F41/F63*100</f>
        <v>8.121308921521346E-2</v>
      </c>
      <c r="H41" s="192">
        <f>'K. Program'!M227</f>
        <v>0</v>
      </c>
      <c r="I41" s="191">
        <f>'K. Program'!O227</f>
        <v>0</v>
      </c>
      <c r="J41" s="191">
        <f t="shared" si="18"/>
        <v>0</v>
      </c>
      <c r="K41" s="217">
        <f>'K. Program'!N227</f>
        <v>0</v>
      </c>
      <c r="L41" s="193">
        <f t="shared" si="19"/>
        <v>0</v>
      </c>
      <c r="M41" s="194">
        <f t="shared" si="20"/>
        <v>6000000</v>
      </c>
      <c r="N41" s="77"/>
      <c r="Q41" s="99"/>
    </row>
    <row r="42" spans="1:17" s="78" customFormat="1" ht="15.5" x14ac:dyDescent="0.35">
      <c r="A42" s="183"/>
      <c r="B42" s="184"/>
      <c r="C42" s="185"/>
      <c r="D42" s="100"/>
      <c r="E42" s="85" t="s">
        <v>55</v>
      </c>
      <c r="F42" s="86">
        <f>F43+F44+F45+F46+F47+F48+F49+F50</f>
        <v>1291000000</v>
      </c>
      <c r="G42" s="87">
        <f>SUM(G43:G50)</f>
        <v>17.474349696140095</v>
      </c>
      <c r="H42" s="88"/>
      <c r="I42" s="88"/>
      <c r="J42" s="87">
        <f>SUM(J43:J50)</f>
        <v>0</v>
      </c>
      <c r="K42" s="87">
        <f>SUM(K43:K50)</f>
        <v>0</v>
      </c>
      <c r="L42" s="87">
        <f>SUM(L43:L50)</f>
        <v>0</v>
      </c>
      <c r="M42" s="86">
        <f>SUM(M43:M50)</f>
        <v>1291000000</v>
      </c>
      <c r="N42" s="77"/>
      <c r="Q42" s="99"/>
    </row>
    <row r="43" spans="1:17" s="78" customFormat="1" ht="31" x14ac:dyDescent="0.35">
      <c r="A43" s="183">
        <v>4</v>
      </c>
      <c r="B43" s="225" t="s">
        <v>151</v>
      </c>
      <c r="C43" s="185"/>
      <c r="D43" s="100">
        <v>1</v>
      </c>
      <c r="E43" s="81" t="s">
        <v>144</v>
      </c>
      <c r="F43" s="194">
        <f>'Kabid Tenaga Kerja'!G34</f>
        <v>45000000</v>
      </c>
      <c r="G43" s="191">
        <f>F43/F63*100</f>
        <v>0.60909816911410097</v>
      </c>
      <c r="H43" s="191">
        <f>'Kabid Tenaga Kerja'!M34</f>
        <v>0</v>
      </c>
      <c r="I43" s="191">
        <f>'Kabid Tenaga Kerja'!O34</f>
        <v>0</v>
      </c>
      <c r="J43" s="191">
        <f t="shared" ref="J43:J50" si="21">G43*H43/100</f>
        <v>0</v>
      </c>
      <c r="K43" s="191">
        <f>'Kabid Tenaga Kerja'!N34</f>
        <v>0</v>
      </c>
      <c r="L43" s="193">
        <f t="shared" ref="L43:L50" si="22">G43*I43/100</f>
        <v>0</v>
      </c>
      <c r="M43" s="194">
        <f t="shared" ref="M43:M50" si="23">F43-K43</f>
        <v>45000000</v>
      </c>
      <c r="N43" s="77"/>
      <c r="Q43" s="99"/>
    </row>
    <row r="44" spans="1:17" s="78" customFormat="1" ht="52.5" customHeight="1" x14ac:dyDescent="0.35">
      <c r="A44" s="183"/>
      <c r="B44" s="184"/>
      <c r="C44" s="185"/>
      <c r="D44" s="100">
        <v>2</v>
      </c>
      <c r="E44" s="81" t="s">
        <v>145</v>
      </c>
      <c r="F44" s="194">
        <f>'Kabid Tenaga Kerja'!G77</f>
        <v>100000000</v>
      </c>
      <c r="G44" s="191">
        <f>F44/F63*100</f>
        <v>1.3535514869202243</v>
      </c>
      <c r="H44" s="192">
        <f>'Kabid Tenaga Kerja'!M77</f>
        <v>0</v>
      </c>
      <c r="I44" s="192">
        <f>'Kabid Tenaga Kerja'!O77</f>
        <v>0</v>
      </c>
      <c r="J44" s="191">
        <f>G44*H44/100</f>
        <v>0</v>
      </c>
      <c r="K44" s="191">
        <f>'Kabid Tenaga Kerja'!N77</f>
        <v>0</v>
      </c>
      <c r="L44" s="193">
        <f>G44*I44/100</f>
        <v>0</v>
      </c>
      <c r="M44" s="194">
        <f>F44-K44</f>
        <v>100000000</v>
      </c>
      <c r="N44" s="77"/>
      <c r="Q44" s="99"/>
    </row>
    <row r="45" spans="1:17" s="78" customFormat="1" ht="34.5" customHeight="1" x14ac:dyDescent="0.35">
      <c r="A45" s="183"/>
      <c r="B45" s="184"/>
      <c r="C45" s="185"/>
      <c r="D45" s="100">
        <v>3</v>
      </c>
      <c r="E45" s="81" t="s">
        <v>353</v>
      </c>
      <c r="F45" s="194">
        <f>'Kabid Tenaga Kerja'!G125</f>
        <v>25000000</v>
      </c>
      <c r="G45" s="191">
        <f>F45/F63*100</f>
        <v>0.33838787173005608</v>
      </c>
      <c r="H45" s="192">
        <f>'Kabid Tenaga Kerja'!M125</f>
        <v>0</v>
      </c>
      <c r="I45" s="192">
        <f>'Kabid Tenaga Kerja'!O125</f>
        <v>0</v>
      </c>
      <c r="J45" s="191">
        <f>G45*H45/100</f>
        <v>0</v>
      </c>
      <c r="K45" s="191">
        <f>'Kabid Tenaga Kerja'!N125</f>
        <v>0</v>
      </c>
      <c r="L45" s="193">
        <f>G45*I45/100</f>
        <v>0</v>
      </c>
      <c r="M45" s="194">
        <f>F45-K45</f>
        <v>25000000</v>
      </c>
      <c r="N45" s="77"/>
      <c r="Q45" s="99"/>
    </row>
    <row r="46" spans="1:17" s="78" customFormat="1" ht="29.5" customHeight="1" x14ac:dyDescent="0.35">
      <c r="A46" s="183"/>
      <c r="B46" s="184"/>
      <c r="C46" s="185"/>
      <c r="D46" s="100">
        <v>4</v>
      </c>
      <c r="E46" s="81" t="s">
        <v>358</v>
      </c>
      <c r="F46" s="194">
        <f>'Kabid Tenaga Kerja'!G173</f>
        <v>30000000</v>
      </c>
      <c r="G46" s="191">
        <f>F46/F63*100</f>
        <v>0.40606544607606732</v>
      </c>
      <c r="H46" s="192">
        <f>'Kabid Tenaga Kerja'!M173</f>
        <v>0</v>
      </c>
      <c r="I46" s="192">
        <f>'Kabid Tenaga Kerja'!O173</f>
        <v>0</v>
      </c>
      <c r="J46" s="191">
        <f t="shared" ref="J46:J47" si="24">G46*H46/100</f>
        <v>0</v>
      </c>
      <c r="K46" s="191">
        <f>'Kabid Tenaga Kerja'!N173</f>
        <v>0</v>
      </c>
      <c r="L46" s="193">
        <f t="shared" ref="L46:L47" si="25">G46*I46/100</f>
        <v>0</v>
      </c>
      <c r="M46" s="194">
        <f t="shared" ref="M46:M47" si="26">F46-K46</f>
        <v>30000000</v>
      </c>
      <c r="N46" s="77"/>
      <c r="Q46" s="99"/>
    </row>
    <row r="47" spans="1:17" s="78" customFormat="1" ht="25.5" customHeight="1" x14ac:dyDescent="0.35">
      <c r="A47" s="183"/>
      <c r="B47" s="184"/>
      <c r="C47" s="185"/>
      <c r="D47" s="100">
        <v>5</v>
      </c>
      <c r="E47" s="81" t="s">
        <v>354</v>
      </c>
      <c r="F47" s="194">
        <f>'Kabid Tenaga Kerja'!G211</f>
        <v>23000000</v>
      </c>
      <c r="G47" s="191">
        <f>F47/F63*100</f>
        <v>0.3113168419916516</v>
      </c>
      <c r="H47" s="192">
        <f>'Kabid Tenaga Kerja'!M211</f>
        <v>0</v>
      </c>
      <c r="I47" s="192">
        <f>'Kabid Tenaga Kerja'!O211</f>
        <v>0</v>
      </c>
      <c r="J47" s="191">
        <f t="shared" si="24"/>
        <v>0</v>
      </c>
      <c r="K47" s="191">
        <f>'Kabid Tenaga Kerja'!N211</f>
        <v>0</v>
      </c>
      <c r="L47" s="193">
        <f t="shared" si="25"/>
        <v>0</v>
      </c>
      <c r="M47" s="194">
        <f t="shared" si="26"/>
        <v>23000000</v>
      </c>
      <c r="N47" s="77"/>
      <c r="Q47" s="99"/>
    </row>
    <row r="48" spans="1:17" s="78" customFormat="1" ht="28.5" customHeight="1" x14ac:dyDescent="0.35">
      <c r="A48" s="183"/>
      <c r="B48" s="184"/>
      <c r="C48" s="185"/>
      <c r="D48" s="100">
        <v>6</v>
      </c>
      <c r="E48" s="81" t="s">
        <v>143</v>
      </c>
      <c r="F48" s="194">
        <f>'Kabid Tenaga Kerja'!G266</f>
        <v>15000000</v>
      </c>
      <c r="G48" s="191">
        <f>F48/F63*100</f>
        <v>0.20303272303803366</v>
      </c>
      <c r="H48" s="192">
        <f>'Kabid Tenaga Kerja'!M266</f>
        <v>0</v>
      </c>
      <c r="I48" s="192">
        <f>'Kabid Tenaga Kerja'!O266</f>
        <v>0</v>
      </c>
      <c r="J48" s="191">
        <f t="shared" si="21"/>
        <v>0</v>
      </c>
      <c r="K48" s="191">
        <f>'Kabid Tenaga Kerja'!N266</f>
        <v>0</v>
      </c>
      <c r="L48" s="193">
        <f t="shared" si="22"/>
        <v>0</v>
      </c>
      <c r="M48" s="194">
        <f t="shared" si="23"/>
        <v>15000000</v>
      </c>
      <c r="N48" s="77"/>
      <c r="Q48" s="99"/>
    </row>
    <row r="49" spans="1:17" s="78" customFormat="1" ht="53.5" customHeight="1" x14ac:dyDescent="0.35">
      <c r="A49" s="183"/>
      <c r="B49" s="184"/>
      <c r="C49" s="185"/>
      <c r="D49" s="100">
        <v>7</v>
      </c>
      <c r="E49" s="81" t="s">
        <v>142</v>
      </c>
      <c r="F49" s="194">
        <f>'Kabid Tenaga Kerja'!G312</f>
        <v>15000000</v>
      </c>
      <c r="G49" s="191">
        <f>F49/F63*100</f>
        <v>0.20303272303803366</v>
      </c>
      <c r="H49" s="192">
        <f>'Kabid Tenaga Kerja'!M312</f>
        <v>0</v>
      </c>
      <c r="I49" s="192">
        <f>'Kabid Tenaga Kerja'!O312</f>
        <v>0</v>
      </c>
      <c r="J49" s="191">
        <f t="shared" si="21"/>
        <v>0</v>
      </c>
      <c r="K49" s="191">
        <f>'Kabid Tenaga Kerja'!N312</f>
        <v>0</v>
      </c>
      <c r="L49" s="193">
        <f t="shared" si="22"/>
        <v>0</v>
      </c>
      <c r="M49" s="194">
        <f t="shared" si="23"/>
        <v>15000000</v>
      </c>
      <c r="N49" s="77"/>
      <c r="Q49" s="99"/>
    </row>
    <row r="50" spans="1:17" s="78" customFormat="1" ht="31" x14ac:dyDescent="0.35">
      <c r="A50" s="183"/>
      <c r="B50" s="184"/>
      <c r="C50" s="185"/>
      <c r="D50" s="100">
        <v>8</v>
      </c>
      <c r="E50" s="81" t="s">
        <v>355</v>
      </c>
      <c r="F50" s="194">
        <f>'Kabid Tenaga Kerja'!G351</f>
        <v>1038000000</v>
      </c>
      <c r="G50" s="191">
        <f>F50/F63*100</f>
        <v>14.049864434231928</v>
      </c>
      <c r="H50" s="192">
        <f>'Kabid Tenaga Kerja'!M351</f>
        <v>0</v>
      </c>
      <c r="I50" s="192">
        <f>'Kabid Tenaga Kerja'!O351</f>
        <v>0</v>
      </c>
      <c r="J50" s="191">
        <f t="shared" si="21"/>
        <v>0</v>
      </c>
      <c r="K50" s="191">
        <f>'Kabid Tenaga Kerja'!N351</f>
        <v>0</v>
      </c>
      <c r="L50" s="193">
        <f t="shared" si="22"/>
        <v>0</v>
      </c>
      <c r="M50" s="194">
        <f t="shared" si="23"/>
        <v>1038000000</v>
      </c>
      <c r="N50" s="77"/>
      <c r="Q50" s="99"/>
    </row>
    <row r="51" spans="1:17" s="78" customFormat="1" ht="15.5" x14ac:dyDescent="0.35">
      <c r="A51" s="183"/>
      <c r="B51" s="184"/>
      <c r="C51" s="185"/>
      <c r="D51" s="100"/>
      <c r="E51" s="85" t="s">
        <v>72</v>
      </c>
      <c r="F51" s="86">
        <f>F52+F53+F54+F55</f>
        <v>608394000</v>
      </c>
      <c r="G51" s="87">
        <f>SUM(G52:G55)</f>
        <v>8.23492603333343</v>
      </c>
      <c r="H51" s="90"/>
      <c r="I51" s="90"/>
      <c r="J51" s="87">
        <f>SUM(J52:J55)</f>
        <v>0</v>
      </c>
      <c r="K51" s="87">
        <f>SUM(K52:K55)</f>
        <v>0</v>
      </c>
      <c r="L51" s="87">
        <f>SUM(L52:L55)</f>
        <v>0</v>
      </c>
      <c r="M51" s="86">
        <f>SUM(M52:M55)</f>
        <v>608394000</v>
      </c>
      <c r="N51" s="77"/>
      <c r="Q51" s="99"/>
    </row>
    <row r="52" spans="1:17" s="78" customFormat="1" ht="31" x14ac:dyDescent="0.35">
      <c r="A52" s="183">
        <v>5</v>
      </c>
      <c r="B52" s="226" t="s">
        <v>152</v>
      </c>
      <c r="C52" s="185"/>
      <c r="D52" s="100">
        <v>1</v>
      </c>
      <c r="E52" s="81" t="s">
        <v>356</v>
      </c>
      <c r="F52" s="194">
        <f>Kabid.PM!G31</f>
        <v>40000000</v>
      </c>
      <c r="G52" s="191">
        <f>F52/F63*100</f>
        <v>0.54142059476808968</v>
      </c>
      <c r="H52" s="192">
        <f>Kabid.PM!M31</f>
        <v>0</v>
      </c>
      <c r="I52" s="192">
        <f>Kabid.PM!O31</f>
        <v>0</v>
      </c>
      <c r="J52" s="191">
        <f t="shared" ref="J52:J55" si="27">G52*H52/100</f>
        <v>0</v>
      </c>
      <c r="K52" s="191">
        <f>Kabid.PM!N31</f>
        <v>0</v>
      </c>
      <c r="L52" s="193">
        <f t="shared" ref="L52:L55" si="28">G52*I52/100</f>
        <v>0</v>
      </c>
      <c r="M52" s="194">
        <f t="shared" ref="M52:M55" si="29">F52-K52</f>
        <v>40000000</v>
      </c>
      <c r="N52" s="77"/>
      <c r="Q52" s="99"/>
    </row>
    <row r="53" spans="1:17" s="78" customFormat="1" ht="31.5" thickBot="1" x14ac:dyDescent="0.4">
      <c r="A53" s="218"/>
      <c r="B53" s="244"/>
      <c r="C53" s="220"/>
      <c r="D53" s="101">
        <v>2</v>
      </c>
      <c r="E53" s="84" t="s">
        <v>146</v>
      </c>
      <c r="F53" s="221">
        <f>Kabid.PM!G69</f>
        <v>175000000</v>
      </c>
      <c r="G53" s="222">
        <f>F53/F63*100</f>
        <v>2.3687151021103929</v>
      </c>
      <c r="H53" s="223">
        <f>Kabid.PM!M69</f>
        <v>0</v>
      </c>
      <c r="I53" s="223">
        <f>Kabid.PM!O69</f>
        <v>0</v>
      </c>
      <c r="J53" s="222">
        <f t="shared" ref="J53" si="30">G53*H53/100</f>
        <v>0</v>
      </c>
      <c r="K53" s="222">
        <f>Kabid.PM!N69</f>
        <v>0</v>
      </c>
      <c r="L53" s="224">
        <f t="shared" ref="L53" si="31">G53*I53/100</f>
        <v>0</v>
      </c>
      <c r="M53" s="221">
        <f t="shared" ref="M53" si="32">F53-K53</f>
        <v>175000000</v>
      </c>
      <c r="N53" s="77"/>
      <c r="Q53" s="99"/>
    </row>
    <row r="54" spans="1:17" s="78" customFormat="1" ht="35.5" customHeight="1" thickTop="1" x14ac:dyDescent="0.35">
      <c r="A54" s="183"/>
      <c r="B54" s="184"/>
      <c r="C54" s="185"/>
      <c r="D54" s="100">
        <v>3</v>
      </c>
      <c r="E54" s="81" t="s">
        <v>150</v>
      </c>
      <c r="F54" s="194">
        <f>Kabid.PM!G103</f>
        <v>132110000</v>
      </c>
      <c r="G54" s="191">
        <f>F54/F63*100</f>
        <v>1.7881768693703084</v>
      </c>
      <c r="H54" s="192">
        <f>Kabid.PM!M103</f>
        <v>0</v>
      </c>
      <c r="I54" s="192">
        <f>Kabid.PM!O103</f>
        <v>0</v>
      </c>
      <c r="J54" s="191">
        <f t="shared" si="27"/>
        <v>0</v>
      </c>
      <c r="K54" s="191">
        <f>Kabid.PM!N103</f>
        <v>0</v>
      </c>
      <c r="L54" s="193">
        <f t="shared" si="28"/>
        <v>0</v>
      </c>
      <c r="M54" s="194">
        <f t="shared" si="29"/>
        <v>132110000</v>
      </c>
      <c r="N54" s="77"/>
      <c r="Q54" s="99"/>
    </row>
    <row r="55" spans="1:17" s="78" customFormat="1" ht="31" x14ac:dyDescent="0.35">
      <c r="A55" s="183"/>
      <c r="B55" s="184"/>
      <c r="C55" s="185"/>
      <c r="D55" s="100">
        <v>4</v>
      </c>
      <c r="E55" s="81" t="s">
        <v>149</v>
      </c>
      <c r="F55" s="194">
        <f>Kabid.PM!G142</f>
        <v>261284000</v>
      </c>
      <c r="G55" s="191">
        <f>F55/F63*100</f>
        <v>3.5366134670846394</v>
      </c>
      <c r="H55" s="192">
        <f>Kabid.PM!M142</f>
        <v>0</v>
      </c>
      <c r="I55" s="192">
        <f>Kabid.PM!O142</f>
        <v>0</v>
      </c>
      <c r="J55" s="191">
        <f t="shared" si="27"/>
        <v>0</v>
      </c>
      <c r="K55" s="191">
        <f>Kabid.PM!N142</f>
        <v>0</v>
      </c>
      <c r="L55" s="193">
        <f t="shared" si="28"/>
        <v>0</v>
      </c>
      <c r="M55" s="194">
        <f t="shared" si="29"/>
        <v>261284000</v>
      </c>
      <c r="N55" s="77"/>
      <c r="Q55" s="99"/>
    </row>
    <row r="56" spans="1:17" s="78" customFormat="1" ht="15.5" x14ac:dyDescent="0.35">
      <c r="A56" s="183"/>
      <c r="B56" s="184"/>
      <c r="C56" s="185"/>
      <c r="D56" s="100"/>
      <c r="E56" s="85" t="s">
        <v>73</v>
      </c>
      <c r="F56" s="86">
        <f>F57+F58</f>
        <v>179000000</v>
      </c>
      <c r="G56" s="87">
        <f>G57+G58</f>
        <v>2.4228571615872014</v>
      </c>
      <c r="H56" s="90"/>
      <c r="I56" s="90"/>
      <c r="J56" s="87">
        <f>J57+J58</f>
        <v>0</v>
      </c>
      <c r="K56" s="87">
        <f>K57+K58</f>
        <v>0</v>
      </c>
      <c r="L56" s="87">
        <f>L57+L58</f>
        <v>0</v>
      </c>
      <c r="M56" s="86">
        <f>M57+M58</f>
        <v>179000000</v>
      </c>
      <c r="N56" s="77"/>
      <c r="Q56" s="99"/>
    </row>
    <row r="57" spans="1:17" s="78" customFormat="1" ht="46.5" x14ac:dyDescent="0.35">
      <c r="A57" s="183">
        <v>6</v>
      </c>
      <c r="B57" s="226" t="s">
        <v>154</v>
      </c>
      <c r="C57" s="185"/>
      <c r="D57" s="100">
        <v>1</v>
      </c>
      <c r="E57" s="81" t="s">
        <v>147</v>
      </c>
      <c r="F57" s="194">
        <f>'Kabid Peizinan'!G32</f>
        <v>154000000</v>
      </c>
      <c r="G57" s="191">
        <f>F57/F63*100</f>
        <v>2.0844692898571453</v>
      </c>
      <c r="H57" s="192">
        <f>'Kabid Peizinan'!M32</f>
        <v>0</v>
      </c>
      <c r="I57" s="192">
        <f>'Kabid Peizinan'!O32</f>
        <v>0</v>
      </c>
      <c r="J57" s="191">
        <f>G57*H57/100</f>
        <v>0</v>
      </c>
      <c r="K57" s="191">
        <f>'Kabid Peizinan'!N32</f>
        <v>0</v>
      </c>
      <c r="L57" s="193">
        <f>G57*I57/100</f>
        <v>0</v>
      </c>
      <c r="M57" s="194">
        <f>F57-K57</f>
        <v>154000000</v>
      </c>
      <c r="N57" s="77"/>
      <c r="Q57" s="99"/>
    </row>
    <row r="58" spans="1:17" s="78" customFormat="1" ht="50.5" customHeight="1" x14ac:dyDescent="0.35">
      <c r="A58" s="183"/>
      <c r="B58" s="184"/>
      <c r="C58" s="185"/>
      <c r="D58" s="100">
        <v>2</v>
      </c>
      <c r="E58" s="81" t="s">
        <v>148</v>
      </c>
      <c r="F58" s="194">
        <f>'Kabid Peizinan'!G81</f>
        <v>25000000</v>
      </c>
      <c r="G58" s="191">
        <f>F58/F63*100</f>
        <v>0.33838787173005608</v>
      </c>
      <c r="H58" s="192">
        <f>'Kabid Peizinan'!M81</f>
        <v>0</v>
      </c>
      <c r="I58" s="192">
        <f>'Kabid Peizinan'!O81</f>
        <v>0</v>
      </c>
      <c r="J58" s="191">
        <f>G58*H58/100</f>
        <v>0</v>
      </c>
      <c r="K58" s="191">
        <f>'Kabid Peizinan'!N81</f>
        <v>0</v>
      </c>
      <c r="L58" s="193">
        <f>G58*I58/100</f>
        <v>0</v>
      </c>
      <c r="M58" s="194">
        <f>F58-K58</f>
        <v>25000000</v>
      </c>
      <c r="N58" s="77"/>
      <c r="Q58" s="99"/>
    </row>
    <row r="59" spans="1:17" s="78" customFormat="1" ht="18" customHeight="1" x14ac:dyDescent="0.35">
      <c r="A59" s="183"/>
      <c r="B59" s="184"/>
      <c r="C59" s="185"/>
      <c r="D59" s="100"/>
      <c r="E59" s="85" t="s">
        <v>360</v>
      </c>
      <c r="F59" s="86">
        <f>F60+F61+F62</f>
        <v>65000000</v>
      </c>
      <c r="G59" s="87">
        <f>SUM(G60:G62)</f>
        <v>0.87980846649814581</v>
      </c>
      <c r="H59" s="94"/>
      <c r="I59" s="94"/>
      <c r="J59" s="94">
        <f>SUM(J60:J62)</f>
        <v>0</v>
      </c>
      <c r="K59" s="87">
        <f>SUM(K60:K62)</f>
        <v>0</v>
      </c>
      <c r="L59" s="94">
        <f>L60+L61+L62</f>
        <v>0</v>
      </c>
      <c r="M59" s="86">
        <f>SUM(M60:M62)</f>
        <v>65000000</v>
      </c>
      <c r="N59" s="77"/>
      <c r="Q59" s="99"/>
    </row>
    <row r="60" spans="1:17" s="78" customFormat="1" ht="36" customHeight="1" x14ac:dyDescent="0.35">
      <c r="A60" s="183">
        <v>7</v>
      </c>
      <c r="B60" s="225" t="s">
        <v>156</v>
      </c>
      <c r="C60" s="185"/>
      <c r="D60" s="100">
        <v>1</v>
      </c>
      <c r="E60" s="81" t="s">
        <v>178</v>
      </c>
      <c r="F60" s="194">
        <f>Kabid.Pengaduan!G29</f>
        <v>30000000</v>
      </c>
      <c r="G60" s="191">
        <f>F60/F63*100</f>
        <v>0.40606544607606732</v>
      </c>
      <c r="H60" s="191">
        <f>Kabid.Pengaduan!M29</f>
        <v>0</v>
      </c>
      <c r="I60" s="191">
        <f>Kabid.Pengaduan!O29</f>
        <v>0</v>
      </c>
      <c r="J60" s="191">
        <f>G60*H60/100</f>
        <v>0</v>
      </c>
      <c r="K60" s="191">
        <f>Kabid.Pengaduan!N29</f>
        <v>0</v>
      </c>
      <c r="L60" s="193">
        <f>G60*I60/100</f>
        <v>0</v>
      </c>
      <c r="M60" s="227">
        <f>F60-K60</f>
        <v>30000000</v>
      </c>
      <c r="N60" s="77"/>
      <c r="Q60" s="99"/>
    </row>
    <row r="61" spans="1:17" s="78" customFormat="1" ht="50.25" customHeight="1" x14ac:dyDescent="0.35">
      <c r="A61" s="228"/>
      <c r="B61" s="184"/>
      <c r="C61" s="187"/>
      <c r="D61" s="100">
        <v>2</v>
      </c>
      <c r="E61" s="81" t="s">
        <v>179</v>
      </c>
      <c r="F61" s="194">
        <f>Kabid.Pengaduan!G68</f>
        <v>20000000</v>
      </c>
      <c r="G61" s="191">
        <f>F61/F63*100</f>
        <v>0.27071029738404484</v>
      </c>
      <c r="H61" s="192">
        <f>Kabid.Pengaduan!M68</f>
        <v>0</v>
      </c>
      <c r="I61" s="192">
        <f>Kabid.Pengaduan!O68</f>
        <v>0</v>
      </c>
      <c r="J61" s="191">
        <f>G61*H61/100</f>
        <v>0</v>
      </c>
      <c r="K61" s="191">
        <f>Kabid.Pengaduan!N68</f>
        <v>0</v>
      </c>
      <c r="L61" s="193">
        <f>G61*I61/100</f>
        <v>0</v>
      </c>
      <c r="M61" s="194">
        <f>F61-K61</f>
        <v>20000000</v>
      </c>
      <c r="N61" s="77"/>
      <c r="Q61" s="99"/>
    </row>
    <row r="62" spans="1:17" s="78" customFormat="1" ht="31.5" thickBot="1" x14ac:dyDescent="0.4">
      <c r="A62" s="229"/>
      <c r="B62" s="219"/>
      <c r="C62" s="230"/>
      <c r="D62" s="100">
        <v>3</v>
      </c>
      <c r="E62" s="96" t="s">
        <v>357</v>
      </c>
      <c r="F62" s="194">
        <f>Kabid.Pengaduan!G123</f>
        <v>15000000</v>
      </c>
      <c r="G62" s="191">
        <f>F62/F63*100</f>
        <v>0.20303272303803366</v>
      </c>
      <c r="H62" s="192">
        <f>Kabid.Pengaduan!M123</f>
        <v>0</v>
      </c>
      <c r="I62" s="192">
        <f>Kabid.Pengaduan!O123</f>
        <v>0</v>
      </c>
      <c r="J62" s="191">
        <f>G62*H62/100</f>
        <v>0</v>
      </c>
      <c r="K62" s="191">
        <f>Kabid.Pengaduan!N123</f>
        <v>0</v>
      </c>
      <c r="L62" s="193">
        <f>G62*I62/100</f>
        <v>0</v>
      </c>
      <c r="M62" s="194">
        <f>F62-K62</f>
        <v>15000000</v>
      </c>
      <c r="N62" s="77"/>
      <c r="Q62" s="99"/>
    </row>
    <row r="63" spans="1:17" s="103" customFormat="1" ht="16.5" thickTop="1" thickBot="1" x14ac:dyDescent="0.4">
      <c r="A63" s="311" t="s">
        <v>12</v>
      </c>
      <c r="B63" s="312"/>
      <c r="C63" s="312"/>
      <c r="D63" s="315"/>
      <c r="E63" s="316"/>
      <c r="F63" s="231">
        <f>F13+F26+F34+F42+F51+F56+F59</f>
        <v>7387971641</v>
      </c>
      <c r="G63" s="231">
        <f>G13+G26+G34+G42+G51+G56+G59</f>
        <v>100</v>
      </c>
      <c r="H63" s="232"/>
      <c r="I63" s="233"/>
      <c r="J63" s="234">
        <f>J13+J26+J34+J42+J51+J56+J59</f>
        <v>2.9519201069981471</v>
      </c>
      <c r="K63" s="234">
        <f>K13+K26+K42+K51+K56+K59</f>
        <v>210030452</v>
      </c>
      <c r="L63" s="234">
        <f>L13+L26+L34+L42+L51+L56+L59</f>
        <v>2.9519201069981471</v>
      </c>
      <c r="M63" s="234">
        <f>M13+M26+M34+M42+M51+M56+M59</f>
        <v>7177941189</v>
      </c>
      <c r="N63" s="102"/>
      <c r="Q63" s="104"/>
    </row>
    <row r="64" spans="1:17" ht="13.5" customHeight="1" thickTop="1" x14ac:dyDescent="0.3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105"/>
    </row>
    <row r="65" spans="1:14" ht="14" x14ac:dyDescent="0.3">
      <c r="A65" s="46"/>
      <c r="B65" s="46"/>
      <c r="C65" s="46"/>
      <c r="D65" s="46"/>
      <c r="E65" s="106"/>
      <c r="F65" s="46"/>
      <c r="G65" s="46"/>
      <c r="H65" s="46"/>
      <c r="I65" s="46"/>
      <c r="J65" s="46"/>
      <c r="K65" s="114" t="s">
        <v>359</v>
      </c>
      <c r="N65" s="46"/>
    </row>
    <row r="66" spans="1:14" ht="6" customHeight="1" x14ac:dyDescent="0.3">
      <c r="A66" s="46"/>
      <c r="B66" s="107"/>
      <c r="C66" s="107"/>
      <c r="D66" s="107"/>
      <c r="E66" s="106"/>
      <c r="F66" s="106"/>
      <c r="G66" s="46"/>
      <c r="I66" s="46"/>
      <c r="J66" s="108"/>
      <c r="K66" s="115"/>
      <c r="N66" s="46"/>
    </row>
    <row r="67" spans="1:14" ht="14" x14ac:dyDescent="0.3">
      <c r="A67" s="46"/>
      <c r="B67" s="107"/>
      <c r="C67" s="107"/>
      <c r="D67" s="107"/>
      <c r="E67" s="106"/>
      <c r="F67" s="106"/>
      <c r="G67" s="46"/>
      <c r="H67" s="46"/>
      <c r="I67" s="46"/>
      <c r="J67" s="46"/>
      <c r="K67" s="116" t="s">
        <v>75</v>
      </c>
      <c r="N67" s="46"/>
    </row>
    <row r="68" spans="1:14" ht="12" customHeight="1" x14ac:dyDescent="0.3">
      <c r="A68" s="46"/>
      <c r="B68" s="46"/>
      <c r="C68" s="46"/>
      <c r="D68" s="46"/>
      <c r="E68" s="46"/>
      <c r="F68" s="106"/>
      <c r="G68" s="46"/>
      <c r="H68" s="46"/>
      <c r="I68" s="46"/>
      <c r="J68" s="46"/>
      <c r="K68" s="117"/>
      <c r="N68" s="46"/>
    </row>
    <row r="69" spans="1:14" ht="12.75" customHeight="1" x14ac:dyDescent="0.3">
      <c r="A69" s="46"/>
      <c r="B69" s="46"/>
      <c r="C69" s="46"/>
      <c r="D69" s="46"/>
      <c r="E69" s="46"/>
      <c r="F69" s="106"/>
      <c r="G69" s="46"/>
      <c r="H69" s="46"/>
      <c r="I69" s="46"/>
      <c r="J69" s="109"/>
      <c r="K69" s="117"/>
      <c r="N69" s="46"/>
    </row>
    <row r="70" spans="1:14" ht="12.75" customHeight="1" x14ac:dyDescent="0.3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117"/>
      <c r="N70" s="46"/>
    </row>
    <row r="71" spans="1:14" ht="14" x14ac:dyDescent="0.3">
      <c r="A71" s="46"/>
      <c r="B71" s="46"/>
      <c r="C71" s="46"/>
      <c r="D71" s="46"/>
      <c r="E71" s="46"/>
      <c r="F71" s="106"/>
      <c r="G71" s="46"/>
      <c r="I71" s="46"/>
      <c r="J71" s="46"/>
      <c r="K71" s="118" t="s">
        <v>76</v>
      </c>
      <c r="N71" s="46"/>
    </row>
    <row r="72" spans="1:14" ht="14" x14ac:dyDescent="0.3">
      <c r="A72" s="46"/>
      <c r="B72" s="46"/>
      <c r="C72" s="46"/>
      <c r="D72" s="46"/>
      <c r="E72" s="46"/>
      <c r="F72" s="46"/>
      <c r="G72" s="110"/>
      <c r="H72" s="46"/>
      <c r="I72" s="46"/>
      <c r="J72" s="46"/>
      <c r="K72" s="117" t="s">
        <v>77</v>
      </c>
      <c r="N72" s="46"/>
    </row>
    <row r="73" spans="1:14" ht="14" x14ac:dyDescent="0.3">
      <c r="A73" s="46"/>
      <c r="B73" s="46"/>
      <c r="C73" s="46"/>
      <c r="D73" s="46"/>
      <c r="E73" s="46"/>
      <c r="F73" s="106"/>
      <c r="G73" s="110"/>
      <c r="H73" s="46"/>
      <c r="I73" s="46"/>
      <c r="J73" s="46"/>
      <c r="K73" s="117" t="s">
        <v>78</v>
      </c>
      <c r="N73" s="46"/>
    </row>
    <row r="74" spans="1:14" ht="13" x14ac:dyDescent="0.3">
      <c r="A74" s="46"/>
      <c r="B74" s="46"/>
      <c r="C74" s="46"/>
      <c r="D74" s="46"/>
      <c r="E74" s="106"/>
      <c r="F74" s="106"/>
      <c r="G74" s="46"/>
      <c r="H74" s="46"/>
      <c r="I74" s="46"/>
      <c r="J74" s="46"/>
      <c r="K74" s="46"/>
      <c r="L74" s="46"/>
      <c r="M74" s="46"/>
      <c r="N74" s="46"/>
    </row>
    <row r="75" spans="1:14" ht="13" x14ac:dyDescent="0.3">
      <c r="A75" s="46"/>
      <c r="B75" s="46"/>
      <c r="C75" s="46"/>
      <c r="D75" s="46"/>
      <c r="E75" s="106"/>
      <c r="F75" s="106"/>
      <c r="G75" s="46"/>
      <c r="H75" s="46"/>
      <c r="I75" s="46"/>
      <c r="J75" s="46"/>
      <c r="K75" s="46"/>
      <c r="L75" s="46"/>
      <c r="M75" s="46"/>
      <c r="N75" s="46"/>
    </row>
    <row r="76" spans="1:14" ht="13" x14ac:dyDescent="0.3">
      <c r="A76" s="46"/>
      <c r="B76" s="46"/>
      <c r="C76" s="46"/>
      <c r="D76" s="46"/>
      <c r="E76" s="106"/>
      <c r="F76" s="106"/>
      <c r="G76" s="46"/>
      <c r="H76" s="46"/>
      <c r="I76" s="46"/>
      <c r="J76" s="46"/>
      <c r="K76" s="46"/>
      <c r="L76" s="46"/>
      <c r="M76" s="46"/>
      <c r="N76" s="46"/>
    </row>
    <row r="77" spans="1:14" ht="13" x14ac:dyDescent="0.3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</row>
    <row r="78" spans="1:14" ht="13" x14ac:dyDescent="0.3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</row>
    <row r="79" spans="1:14" ht="13" x14ac:dyDescent="0.3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</row>
    <row r="80" spans="1:14" ht="13" x14ac:dyDescent="0.3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</row>
    <row r="81" spans="1:14" ht="13" x14ac:dyDescent="0.3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</row>
    <row r="82" spans="1:14" ht="13" x14ac:dyDescent="0.3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</row>
    <row r="83" spans="1:14" ht="13" x14ac:dyDescent="0.3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</row>
    <row r="84" spans="1:14" ht="13" x14ac:dyDescent="0.3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</row>
    <row r="85" spans="1:14" ht="13" x14ac:dyDescent="0.3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</row>
    <row r="86" spans="1:14" ht="13" x14ac:dyDescent="0.3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</row>
    <row r="87" spans="1:14" ht="13" x14ac:dyDescent="0.3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</row>
    <row r="88" spans="1:14" ht="13" x14ac:dyDescent="0.3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</row>
    <row r="89" spans="1:14" ht="13" x14ac:dyDescent="0.3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</row>
    <row r="90" spans="1:14" ht="13" x14ac:dyDescent="0.3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</row>
    <row r="91" spans="1:14" ht="13" x14ac:dyDescent="0.3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</row>
    <row r="92" spans="1:14" ht="13" x14ac:dyDescent="0.3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</row>
    <row r="93" spans="1:14" ht="13" x14ac:dyDescent="0.3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</row>
    <row r="94" spans="1:14" ht="13" x14ac:dyDescent="0.3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</row>
    <row r="95" spans="1:14" ht="13" x14ac:dyDescent="0.3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</row>
    <row r="96" spans="1:14" ht="13" x14ac:dyDescent="0.3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</row>
    <row r="97" spans="1:14" ht="13" x14ac:dyDescent="0.3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</row>
    <row r="98" spans="1:14" ht="13" x14ac:dyDescent="0.3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</row>
    <row r="99" spans="1:14" ht="13" x14ac:dyDescent="0.3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</row>
    <row r="100" spans="1:14" ht="13" x14ac:dyDescent="0.3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</row>
    <row r="101" spans="1:14" ht="13" x14ac:dyDescent="0.3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</row>
    <row r="102" spans="1:14" ht="13" x14ac:dyDescent="0.3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</row>
    <row r="103" spans="1:14" ht="13" x14ac:dyDescent="0.3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</row>
    <row r="104" spans="1:14" ht="13" x14ac:dyDescent="0.3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</row>
    <row r="105" spans="1:14" ht="13" x14ac:dyDescent="0.3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</row>
    <row r="106" spans="1:14" ht="13" x14ac:dyDescent="0.3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</row>
    <row r="107" spans="1:14" ht="13" x14ac:dyDescent="0.3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</row>
    <row r="108" spans="1:14" ht="13" x14ac:dyDescent="0.3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</row>
    <row r="109" spans="1:14" ht="13" x14ac:dyDescent="0.3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</row>
    <row r="110" spans="1:14" ht="13" x14ac:dyDescent="0.3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</row>
    <row r="111" spans="1:14" ht="13" x14ac:dyDescent="0.3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</row>
    <row r="112" spans="1:14" ht="13" x14ac:dyDescent="0.3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</row>
    <row r="113" spans="1:14" ht="13" x14ac:dyDescent="0.3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</row>
    <row r="114" spans="1:14" ht="13" x14ac:dyDescent="0.3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</row>
    <row r="115" spans="1:14" ht="13" x14ac:dyDescent="0.3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</row>
    <row r="116" spans="1:14" ht="13" x14ac:dyDescent="0.3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</row>
    <row r="117" spans="1:14" ht="13" x14ac:dyDescent="0.3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</row>
    <row r="118" spans="1:14" ht="13" x14ac:dyDescent="0.3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</row>
    <row r="119" spans="1:14" ht="13" x14ac:dyDescent="0.3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</row>
    <row r="120" spans="1:14" ht="13" x14ac:dyDescent="0.3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</row>
    <row r="121" spans="1:14" ht="13" x14ac:dyDescent="0.3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</row>
    <row r="122" spans="1:14" ht="13" x14ac:dyDescent="0.3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</row>
    <row r="123" spans="1:14" ht="13" x14ac:dyDescent="0.3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</row>
    <row r="124" spans="1:14" ht="13" x14ac:dyDescent="0.3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</row>
    <row r="125" spans="1:14" ht="13" x14ac:dyDescent="0.3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</row>
    <row r="126" spans="1:14" ht="13" x14ac:dyDescent="0.3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</row>
    <row r="127" spans="1:14" ht="13" x14ac:dyDescent="0.3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</row>
    <row r="128" spans="1:14" ht="13" x14ac:dyDescent="0.3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</row>
    <row r="129" spans="1:14" ht="13" x14ac:dyDescent="0.3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</row>
    <row r="130" spans="1:14" ht="13" x14ac:dyDescent="0.3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</row>
    <row r="131" spans="1:14" ht="13" x14ac:dyDescent="0.3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</row>
    <row r="132" spans="1:14" ht="13" x14ac:dyDescent="0.3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</row>
    <row r="133" spans="1:14" ht="13" x14ac:dyDescent="0.3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</row>
    <row r="134" spans="1:14" ht="13" x14ac:dyDescent="0.3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</row>
    <row r="135" spans="1:14" ht="13" x14ac:dyDescent="0.3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</row>
    <row r="136" spans="1:14" ht="13" x14ac:dyDescent="0.3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</row>
    <row r="137" spans="1:14" ht="13" x14ac:dyDescent="0.3">
      <c r="A137" s="46"/>
      <c r="B137" s="46"/>
      <c r="C137" s="46"/>
      <c r="D137" s="46"/>
      <c r="E137" s="46"/>
      <c r="F137" s="109"/>
      <c r="G137" s="46"/>
      <c r="H137" s="46"/>
      <c r="I137" s="46"/>
      <c r="J137" s="46"/>
      <c r="K137" s="46"/>
      <c r="L137" s="46"/>
      <c r="M137" s="46"/>
      <c r="N137" s="46"/>
    </row>
    <row r="138" spans="1:14" ht="13" x14ac:dyDescent="0.3">
      <c r="A138" s="46"/>
      <c r="B138" s="46"/>
      <c r="C138" s="46"/>
      <c r="D138" s="46"/>
      <c r="E138" s="46"/>
      <c r="F138" s="109"/>
      <c r="G138" s="46"/>
      <c r="H138" s="46"/>
      <c r="I138" s="46"/>
      <c r="J138" s="46"/>
      <c r="K138" s="46"/>
      <c r="L138" s="46"/>
      <c r="M138" s="46"/>
      <c r="N138" s="46"/>
    </row>
    <row r="139" spans="1:14" ht="13" x14ac:dyDescent="0.3">
      <c r="A139" s="46"/>
      <c r="B139" s="46"/>
      <c r="C139" s="46"/>
      <c r="D139" s="46"/>
      <c r="E139" s="46"/>
      <c r="F139" s="109"/>
      <c r="G139" s="46"/>
      <c r="H139" s="46"/>
      <c r="I139" s="46"/>
      <c r="J139" s="46"/>
      <c r="K139" s="46"/>
      <c r="L139" s="46"/>
      <c r="M139" s="46"/>
      <c r="N139" s="46"/>
    </row>
    <row r="140" spans="1:14" ht="13" x14ac:dyDescent="0.3">
      <c r="A140" s="46"/>
      <c r="B140" s="46"/>
      <c r="C140" s="46"/>
      <c r="D140" s="46"/>
      <c r="E140" s="46"/>
      <c r="F140" s="109"/>
      <c r="G140" s="46"/>
      <c r="H140" s="46"/>
      <c r="I140" s="46"/>
      <c r="J140" s="46"/>
      <c r="K140" s="46"/>
      <c r="L140" s="46"/>
      <c r="M140" s="46"/>
      <c r="N140" s="46"/>
    </row>
    <row r="141" spans="1:14" ht="13" x14ac:dyDescent="0.3">
      <c r="A141" s="46"/>
      <c r="B141" s="46"/>
      <c r="C141" s="46"/>
      <c r="D141" s="46"/>
      <c r="E141" s="46"/>
      <c r="F141" s="109"/>
      <c r="G141" s="46"/>
      <c r="H141" s="46"/>
      <c r="I141" s="46"/>
      <c r="J141" s="46"/>
      <c r="K141" s="46"/>
      <c r="L141" s="46"/>
      <c r="M141" s="46"/>
      <c r="N141" s="46"/>
    </row>
    <row r="142" spans="1:14" ht="13" x14ac:dyDescent="0.3">
      <c r="A142" s="46"/>
      <c r="B142" s="46"/>
      <c r="C142" s="46"/>
      <c r="D142" s="46"/>
      <c r="E142" s="46"/>
      <c r="F142" s="109"/>
      <c r="G142" s="46"/>
      <c r="H142" s="46"/>
      <c r="I142" s="46"/>
      <c r="J142" s="46"/>
      <c r="K142" s="46"/>
      <c r="L142" s="46"/>
      <c r="M142" s="46"/>
      <c r="N142" s="46"/>
    </row>
    <row r="143" spans="1:14" ht="13" x14ac:dyDescent="0.3">
      <c r="A143" s="46"/>
      <c r="B143" s="46"/>
      <c r="C143" s="46"/>
      <c r="D143" s="46"/>
      <c r="E143" s="46"/>
      <c r="F143" s="109"/>
      <c r="G143" s="46"/>
      <c r="H143" s="46"/>
      <c r="I143" s="46"/>
      <c r="J143" s="46"/>
      <c r="K143" s="46"/>
      <c r="L143" s="46"/>
      <c r="M143" s="46"/>
      <c r="N143" s="46"/>
    </row>
    <row r="144" spans="1:14" ht="13" x14ac:dyDescent="0.3">
      <c r="A144" s="46"/>
      <c r="B144" s="46"/>
      <c r="C144" s="46"/>
      <c r="D144" s="46"/>
      <c r="E144" s="46"/>
      <c r="F144" s="109"/>
      <c r="G144" s="46"/>
      <c r="H144" s="46"/>
      <c r="I144" s="46"/>
      <c r="J144" s="46"/>
      <c r="K144" s="46"/>
      <c r="L144" s="46"/>
      <c r="M144" s="46"/>
      <c r="N144" s="46"/>
    </row>
    <row r="145" spans="1:14" ht="13" x14ac:dyDescent="0.3">
      <c r="A145" s="46"/>
      <c r="B145" s="46"/>
      <c r="C145" s="46"/>
      <c r="D145" s="46"/>
      <c r="E145" s="46"/>
      <c r="F145" s="109"/>
      <c r="G145" s="46"/>
      <c r="H145" s="46"/>
      <c r="I145" s="46"/>
      <c r="J145" s="46"/>
      <c r="K145" s="46"/>
      <c r="L145" s="46"/>
      <c r="M145" s="46"/>
      <c r="N145" s="46"/>
    </row>
    <row r="146" spans="1:14" ht="13" x14ac:dyDescent="0.3">
      <c r="A146" s="46"/>
      <c r="B146" s="46"/>
      <c r="C146" s="46"/>
      <c r="D146" s="46"/>
      <c r="E146" s="46"/>
      <c r="F146" s="109"/>
      <c r="G146" s="46"/>
      <c r="H146" s="46"/>
      <c r="I146" s="46"/>
      <c r="J146" s="46"/>
      <c r="K146" s="46"/>
      <c r="L146" s="46"/>
      <c r="M146" s="46"/>
      <c r="N146" s="46"/>
    </row>
    <row r="147" spans="1:14" ht="13" x14ac:dyDescent="0.3">
      <c r="A147" s="46"/>
      <c r="B147" s="46"/>
      <c r="C147" s="46"/>
      <c r="D147" s="46"/>
      <c r="E147" s="46"/>
      <c r="F147" s="109"/>
      <c r="G147" s="46"/>
      <c r="H147" s="46"/>
      <c r="I147" s="46"/>
      <c r="J147" s="46"/>
      <c r="K147" s="46"/>
      <c r="L147" s="46"/>
      <c r="M147" s="46"/>
      <c r="N147" s="46"/>
    </row>
    <row r="148" spans="1:14" ht="13" x14ac:dyDescent="0.3">
      <c r="A148" s="46"/>
      <c r="B148" s="46"/>
      <c r="C148" s="46"/>
      <c r="D148" s="46"/>
      <c r="E148" s="46"/>
      <c r="F148" s="109"/>
      <c r="G148" s="46"/>
      <c r="H148" s="46"/>
      <c r="I148" s="46"/>
      <c r="J148" s="46"/>
      <c r="K148" s="46"/>
      <c r="L148" s="46"/>
      <c r="M148" s="46"/>
      <c r="N148" s="46"/>
    </row>
    <row r="149" spans="1:14" ht="13" x14ac:dyDescent="0.3">
      <c r="A149" s="46"/>
      <c r="B149" s="46"/>
      <c r="C149" s="46"/>
      <c r="D149" s="46"/>
      <c r="E149" s="46"/>
      <c r="F149" s="109"/>
      <c r="G149" s="46"/>
      <c r="H149" s="46"/>
      <c r="I149" s="46"/>
      <c r="J149" s="46"/>
      <c r="K149" s="46"/>
      <c r="L149" s="46"/>
      <c r="M149" s="46"/>
      <c r="N149" s="46"/>
    </row>
    <row r="150" spans="1:14" ht="13" x14ac:dyDescent="0.3">
      <c r="A150" s="46"/>
      <c r="B150" s="46"/>
      <c r="C150" s="46"/>
      <c r="D150" s="46"/>
      <c r="E150" s="46"/>
      <c r="F150" s="109"/>
      <c r="G150" s="46"/>
      <c r="H150" s="46"/>
      <c r="I150" s="46"/>
      <c r="J150" s="46"/>
      <c r="K150" s="46"/>
      <c r="L150" s="46"/>
      <c r="M150" s="46"/>
      <c r="N150" s="46"/>
    </row>
    <row r="151" spans="1:14" ht="13" x14ac:dyDescent="0.3">
      <c r="A151" s="46"/>
      <c r="B151" s="46"/>
      <c r="C151" s="46"/>
      <c r="D151" s="46"/>
      <c r="E151" s="46"/>
      <c r="F151" s="109"/>
      <c r="G151" s="46"/>
      <c r="H151" s="46"/>
      <c r="I151" s="46"/>
      <c r="J151" s="46"/>
      <c r="K151" s="46"/>
      <c r="L151" s="46"/>
      <c r="M151" s="46"/>
      <c r="N151" s="46"/>
    </row>
    <row r="152" spans="1:14" ht="13" x14ac:dyDescent="0.3">
      <c r="A152" s="46"/>
      <c r="B152" s="46"/>
      <c r="C152" s="46"/>
      <c r="D152" s="46"/>
      <c r="E152" s="46"/>
      <c r="F152" s="109"/>
      <c r="G152" s="46"/>
      <c r="H152" s="46"/>
      <c r="I152" s="46"/>
      <c r="J152" s="46"/>
      <c r="K152" s="46"/>
      <c r="L152" s="46"/>
      <c r="M152" s="46"/>
      <c r="N152" s="46"/>
    </row>
    <row r="153" spans="1:14" ht="13" x14ac:dyDescent="0.3">
      <c r="A153" s="46"/>
      <c r="B153" s="46"/>
      <c r="C153" s="46"/>
      <c r="D153" s="46"/>
      <c r="E153" s="46"/>
      <c r="F153" s="109"/>
      <c r="G153" s="46"/>
      <c r="H153" s="46"/>
      <c r="I153" s="46"/>
      <c r="J153" s="46"/>
      <c r="K153" s="46"/>
      <c r="L153" s="46"/>
      <c r="M153" s="46"/>
      <c r="N153" s="46"/>
    </row>
    <row r="154" spans="1:14" ht="13" x14ac:dyDescent="0.3">
      <c r="A154" s="46"/>
      <c r="B154" s="46"/>
      <c r="C154" s="46"/>
      <c r="D154" s="46"/>
      <c r="E154" s="46"/>
      <c r="F154" s="109"/>
      <c r="G154" s="46"/>
      <c r="H154" s="46"/>
      <c r="I154" s="46"/>
      <c r="J154" s="46"/>
      <c r="K154" s="46"/>
      <c r="L154" s="46"/>
      <c r="M154" s="46"/>
      <c r="N154" s="46"/>
    </row>
    <row r="155" spans="1:14" ht="13" x14ac:dyDescent="0.3">
      <c r="A155" s="46"/>
      <c r="B155" s="46"/>
      <c r="C155" s="46"/>
      <c r="D155" s="46"/>
      <c r="E155" s="46"/>
      <c r="F155" s="109"/>
      <c r="G155" s="46"/>
      <c r="H155" s="46"/>
      <c r="I155" s="46"/>
      <c r="J155" s="46"/>
      <c r="K155" s="46"/>
      <c r="L155" s="46"/>
      <c r="M155" s="46"/>
      <c r="N155" s="46"/>
    </row>
    <row r="156" spans="1:14" ht="13" x14ac:dyDescent="0.3">
      <c r="A156" s="46"/>
      <c r="B156" s="46"/>
      <c r="C156" s="46"/>
      <c r="D156" s="46"/>
      <c r="E156" s="46"/>
      <c r="F156" s="109"/>
      <c r="G156" s="46"/>
      <c r="H156" s="46"/>
      <c r="I156" s="46"/>
      <c r="J156" s="46"/>
      <c r="K156" s="46"/>
      <c r="L156" s="46"/>
      <c r="M156" s="46"/>
      <c r="N156" s="46"/>
    </row>
    <row r="157" spans="1:14" ht="13" x14ac:dyDescent="0.3">
      <c r="A157" s="46"/>
      <c r="B157" s="46"/>
      <c r="C157" s="46"/>
      <c r="D157" s="46"/>
      <c r="E157" s="46"/>
      <c r="F157" s="109"/>
      <c r="G157" s="46"/>
      <c r="H157" s="46"/>
      <c r="I157" s="46"/>
      <c r="J157" s="46"/>
      <c r="K157" s="46"/>
      <c r="L157" s="46"/>
      <c r="M157" s="46"/>
      <c r="N157" s="46"/>
    </row>
    <row r="158" spans="1:14" ht="13" x14ac:dyDescent="0.3">
      <c r="A158" s="46"/>
      <c r="B158" s="46"/>
      <c r="C158" s="46"/>
      <c r="D158" s="46"/>
      <c r="E158" s="46"/>
      <c r="F158" s="109"/>
      <c r="G158" s="46"/>
      <c r="H158" s="46"/>
      <c r="I158" s="46"/>
      <c r="J158" s="46"/>
      <c r="K158" s="46"/>
      <c r="L158" s="46"/>
      <c r="M158" s="46"/>
      <c r="N158" s="46"/>
    </row>
    <row r="159" spans="1:14" ht="13" x14ac:dyDescent="0.3">
      <c r="A159" s="46"/>
      <c r="B159" s="46"/>
      <c r="C159" s="46"/>
      <c r="D159" s="46"/>
      <c r="E159" s="46"/>
      <c r="F159" s="109"/>
      <c r="G159" s="46"/>
      <c r="H159" s="46"/>
      <c r="I159" s="46"/>
      <c r="J159" s="46"/>
      <c r="K159" s="46"/>
      <c r="L159" s="46"/>
      <c r="M159" s="46"/>
      <c r="N159" s="46"/>
    </row>
    <row r="160" spans="1:14" ht="13" x14ac:dyDescent="0.3">
      <c r="A160" s="46"/>
      <c r="B160" s="46"/>
      <c r="C160" s="46"/>
      <c r="D160" s="46"/>
      <c r="E160" s="46"/>
      <c r="F160" s="109"/>
      <c r="G160" s="46"/>
      <c r="H160" s="46"/>
      <c r="I160" s="46"/>
      <c r="J160" s="46"/>
      <c r="K160" s="46"/>
      <c r="L160" s="46"/>
      <c r="M160" s="46"/>
      <c r="N160" s="46"/>
    </row>
    <row r="161" spans="1:14" ht="13" x14ac:dyDescent="0.3">
      <c r="A161" s="46"/>
      <c r="B161" s="46"/>
      <c r="C161" s="46"/>
      <c r="D161" s="46"/>
      <c r="E161" s="46"/>
      <c r="F161" s="109"/>
      <c r="G161" s="46"/>
      <c r="H161" s="46"/>
      <c r="I161" s="46"/>
      <c r="J161" s="46"/>
      <c r="K161" s="46"/>
      <c r="L161" s="46"/>
      <c r="M161" s="46"/>
      <c r="N161" s="46"/>
    </row>
    <row r="162" spans="1:14" ht="13" x14ac:dyDescent="0.3">
      <c r="A162" s="46"/>
      <c r="B162" s="46"/>
      <c r="C162" s="46"/>
      <c r="D162" s="46"/>
      <c r="E162" s="46"/>
      <c r="F162" s="109"/>
      <c r="G162" s="46"/>
      <c r="H162" s="46"/>
      <c r="I162" s="46"/>
      <c r="J162" s="46"/>
      <c r="K162" s="46"/>
      <c r="L162" s="46"/>
      <c r="M162" s="46"/>
      <c r="N162" s="46"/>
    </row>
    <row r="163" spans="1:14" ht="13" x14ac:dyDescent="0.3">
      <c r="A163" s="46"/>
      <c r="B163" s="46"/>
      <c r="C163" s="46"/>
      <c r="D163" s="46"/>
      <c r="E163" s="46"/>
      <c r="F163" s="109"/>
      <c r="G163" s="46"/>
      <c r="H163" s="46"/>
      <c r="I163" s="46"/>
      <c r="J163" s="46"/>
      <c r="K163" s="46"/>
      <c r="L163" s="46"/>
      <c r="M163" s="46"/>
      <c r="N163" s="46"/>
    </row>
    <row r="164" spans="1:14" ht="13" x14ac:dyDescent="0.3">
      <c r="A164" s="46"/>
      <c r="B164" s="46"/>
      <c r="C164" s="46"/>
      <c r="D164" s="46"/>
      <c r="E164" s="46"/>
      <c r="F164" s="109"/>
      <c r="G164" s="46"/>
      <c r="H164" s="46"/>
      <c r="I164" s="46"/>
      <c r="J164" s="46"/>
      <c r="K164" s="46"/>
      <c r="L164" s="46"/>
      <c r="M164" s="46"/>
      <c r="N164" s="46"/>
    </row>
    <row r="165" spans="1:14" ht="13" x14ac:dyDescent="0.3">
      <c r="A165" s="46"/>
      <c r="B165" s="46"/>
      <c r="C165" s="46"/>
      <c r="D165" s="46"/>
      <c r="E165" s="46"/>
      <c r="F165" s="109"/>
      <c r="G165" s="46"/>
      <c r="H165" s="46"/>
      <c r="I165" s="46"/>
      <c r="J165" s="46"/>
      <c r="K165" s="46"/>
      <c r="L165" s="46"/>
      <c r="M165" s="46"/>
      <c r="N165" s="46"/>
    </row>
    <row r="166" spans="1:14" ht="13" x14ac:dyDescent="0.3">
      <c r="A166" s="46"/>
      <c r="B166" s="46"/>
      <c r="C166" s="46"/>
      <c r="D166" s="46"/>
      <c r="E166" s="46"/>
      <c r="F166" s="109"/>
      <c r="G166" s="46"/>
      <c r="H166" s="46"/>
      <c r="I166" s="46"/>
      <c r="J166" s="46"/>
      <c r="K166" s="46"/>
      <c r="L166" s="46"/>
      <c r="M166" s="46"/>
      <c r="N166" s="46"/>
    </row>
    <row r="167" spans="1:14" ht="13" x14ac:dyDescent="0.3">
      <c r="A167" s="46"/>
      <c r="B167" s="46"/>
      <c r="C167" s="46"/>
      <c r="D167" s="46"/>
      <c r="E167" s="46"/>
      <c r="F167" s="109"/>
      <c r="G167" s="46"/>
      <c r="H167" s="46"/>
      <c r="I167" s="46"/>
      <c r="J167" s="46"/>
      <c r="K167" s="46"/>
      <c r="L167" s="46"/>
      <c r="M167" s="46"/>
      <c r="N167" s="46"/>
    </row>
    <row r="168" spans="1:14" ht="13" x14ac:dyDescent="0.3">
      <c r="A168" s="46"/>
      <c r="B168" s="46"/>
      <c r="C168" s="46"/>
      <c r="D168" s="46"/>
      <c r="E168" s="46"/>
      <c r="F168" s="109"/>
      <c r="G168" s="46"/>
      <c r="H168" s="46"/>
      <c r="I168" s="46"/>
      <c r="J168" s="46"/>
      <c r="K168" s="46"/>
      <c r="L168" s="46"/>
      <c r="M168" s="46"/>
      <c r="N168" s="46"/>
    </row>
    <row r="169" spans="1:14" ht="13" x14ac:dyDescent="0.3">
      <c r="A169" s="46"/>
      <c r="B169" s="46"/>
      <c r="C169" s="46"/>
      <c r="D169" s="46"/>
      <c r="E169" s="46"/>
      <c r="F169" s="109"/>
      <c r="G169" s="46"/>
      <c r="H169" s="46"/>
      <c r="I169" s="46"/>
      <c r="J169" s="46"/>
      <c r="K169" s="46"/>
      <c r="L169" s="46"/>
      <c r="M169" s="46"/>
      <c r="N169" s="46"/>
    </row>
    <row r="170" spans="1:14" ht="13" x14ac:dyDescent="0.3">
      <c r="A170" s="46"/>
      <c r="B170" s="46"/>
      <c r="C170" s="46"/>
      <c r="D170" s="46"/>
      <c r="E170" s="46"/>
      <c r="F170" s="109"/>
      <c r="G170" s="46"/>
      <c r="H170" s="46"/>
      <c r="I170" s="46"/>
      <c r="J170" s="46"/>
      <c r="K170" s="46"/>
      <c r="L170" s="46"/>
      <c r="M170" s="46"/>
      <c r="N170" s="46"/>
    </row>
    <row r="171" spans="1:14" ht="13" x14ac:dyDescent="0.3">
      <c r="A171" s="46"/>
      <c r="B171" s="46"/>
      <c r="C171" s="46"/>
      <c r="D171" s="46"/>
      <c r="E171" s="46"/>
      <c r="F171" s="109"/>
      <c r="G171" s="46"/>
      <c r="H171" s="46"/>
      <c r="I171" s="46"/>
      <c r="J171" s="46"/>
      <c r="K171" s="46"/>
      <c r="L171" s="46"/>
      <c r="M171" s="46"/>
      <c r="N171" s="46"/>
    </row>
    <row r="172" spans="1:14" ht="13" x14ac:dyDescent="0.3">
      <c r="A172" s="46"/>
      <c r="B172" s="46"/>
      <c r="C172" s="46"/>
      <c r="D172" s="46"/>
      <c r="E172" s="46"/>
      <c r="F172" s="109"/>
      <c r="G172" s="46"/>
      <c r="H172" s="46"/>
      <c r="I172" s="46"/>
      <c r="J172" s="46"/>
      <c r="K172" s="46"/>
      <c r="L172" s="46"/>
      <c r="M172" s="46"/>
      <c r="N172" s="46"/>
    </row>
    <row r="173" spans="1:14" ht="13" x14ac:dyDescent="0.3">
      <c r="A173" s="46"/>
      <c r="B173" s="46"/>
      <c r="C173" s="46"/>
      <c r="D173" s="46"/>
      <c r="E173" s="46"/>
      <c r="F173" s="109"/>
      <c r="G173" s="46"/>
      <c r="H173" s="46"/>
      <c r="I173" s="46"/>
      <c r="J173" s="46"/>
      <c r="K173" s="46"/>
      <c r="L173" s="46"/>
      <c r="M173" s="46"/>
      <c r="N173" s="46"/>
    </row>
    <row r="174" spans="1:14" ht="13" x14ac:dyDescent="0.3">
      <c r="A174" s="46"/>
      <c r="B174" s="46"/>
      <c r="C174" s="46"/>
      <c r="D174" s="46"/>
      <c r="E174" s="46"/>
      <c r="F174" s="109"/>
      <c r="G174" s="46"/>
      <c r="H174" s="46"/>
      <c r="I174" s="46"/>
      <c r="J174" s="46"/>
      <c r="K174" s="46"/>
      <c r="L174" s="46"/>
      <c r="M174" s="46"/>
      <c r="N174" s="46"/>
    </row>
    <row r="175" spans="1:14" ht="13" x14ac:dyDescent="0.3">
      <c r="A175" s="46"/>
      <c r="B175" s="46"/>
      <c r="C175" s="46"/>
      <c r="D175" s="46"/>
      <c r="E175" s="46"/>
      <c r="F175" s="109"/>
      <c r="G175" s="46"/>
      <c r="H175" s="46"/>
      <c r="I175" s="46"/>
      <c r="J175" s="46"/>
      <c r="K175" s="46"/>
      <c r="L175" s="46"/>
      <c r="M175" s="46"/>
      <c r="N175" s="46"/>
    </row>
    <row r="176" spans="1:14" ht="13" x14ac:dyDescent="0.3">
      <c r="A176" s="46"/>
      <c r="B176" s="46"/>
      <c r="C176" s="46"/>
      <c r="D176" s="46"/>
      <c r="E176" s="46"/>
      <c r="F176" s="109"/>
      <c r="G176" s="46"/>
      <c r="H176" s="46"/>
      <c r="I176" s="46"/>
      <c r="J176" s="46"/>
      <c r="K176" s="46"/>
      <c r="L176" s="46"/>
      <c r="M176" s="46"/>
      <c r="N176" s="46"/>
    </row>
    <row r="177" spans="1:14" ht="13" x14ac:dyDescent="0.3">
      <c r="A177" s="46"/>
      <c r="B177" s="46"/>
      <c r="C177" s="46"/>
      <c r="D177" s="46"/>
      <c r="E177" s="46"/>
      <c r="F177" s="109"/>
      <c r="G177" s="46"/>
      <c r="H177" s="46"/>
      <c r="I177" s="46"/>
      <c r="J177" s="46"/>
      <c r="K177" s="46"/>
      <c r="L177" s="46"/>
      <c r="M177" s="46"/>
      <c r="N177" s="46"/>
    </row>
    <row r="178" spans="1:14" ht="13" x14ac:dyDescent="0.3">
      <c r="A178" s="46"/>
      <c r="B178" s="46"/>
      <c r="C178" s="46"/>
      <c r="D178" s="46"/>
      <c r="E178" s="46"/>
      <c r="F178" s="109"/>
      <c r="G178" s="46"/>
      <c r="H178" s="46"/>
      <c r="I178" s="46"/>
      <c r="J178" s="46"/>
      <c r="K178" s="46"/>
      <c r="L178" s="46"/>
      <c r="M178" s="46"/>
      <c r="N178" s="46"/>
    </row>
    <row r="179" spans="1:14" ht="13" x14ac:dyDescent="0.3">
      <c r="A179" s="46"/>
      <c r="B179" s="46"/>
      <c r="C179" s="46"/>
      <c r="D179" s="46"/>
      <c r="E179" s="46"/>
      <c r="F179" s="109"/>
      <c r="G179" s="46"/>
      <c r="H179" s="46"/>
      <c r="I179" s="46"/>
      <c r="J179" s="46"/>
      <c r="K179" s="46"/>
      <c r="L179" s="46"/>
      <c r="M179" s="46"/>
      <c r="N179" s="46"/>
    </row>
    <row r="180" spans="1:14" ht="13" x14ac:dyDescent="0.3">
      <c r="A180" s="46"/>
      <c r="B180" s="46"/>
      <c r="C180" s="46"/>
      <c r="D180" s="46"/>
      <c r="E180" s="46"/>
      <c r="F180" s="109"/>
      <c r="G180" s="46"/>
      <c r="H180" s="46"/>
      <c r="I180" s="46"/>
      <c r="J180" s="46"/>
      <c r="K180" s="46"/>
      <c r="L180" s="46"/>
      <c r="M180" s="46"/>
      <c r="N180" s="46"/>
    </row>
    <row r="181" spans="1:14" ht="13" x14ac:dyDescent="0.3">
      <c r="A181" s="46"/>
      <c r="B181" s="46"/>
      <c r="C181" s="46"/>
      <c r="D181" s="46"/>
      <c r="E181" s="46"/>
      <c r="F181" s="109"/>
      <c r="G181" s="46"/>
      <c r="H181" s="46"/>
      <c r="I181" s="46"/>
      <c r="J181" s="46"/>
      <c r="K181" s="46"/>
      <c r="L181" s="46"/>
      <c r="M181" s="46"/>
      <c r="N181" s="46"/>
    </row>
    <row r="182" spans="1:14" ht="13" x14ac:dyDescent="0.3">
      <c r="A182" s="46"/>
      <c r="B182" s="46"/>
      <c r="C182" s="46"/>
      <c r="D182" s="46"/>
      <c r="E182" s="46"/>
      <c r="F182" s="109"/>
      <c r="G182" s="46"/>
      <c r="H182" s="46"/>
      <c r="I182" s="46"/>
      <c r="J182" s="46"/>
      <c r="K182" s="46"/>
      <c r="L182" s="46"/>
      <c r="M182" s="46"/>
      <c r="N182" s="46"/>
    </row>
    <row r="183" spans="1:14" ht="13" x14ac:dyDescent="0.3">
      <c r="A183" s="46"/>
      <c r="B183" s="46"/>
      <c r="C183" s="46"/>
      <c r="D183" s="46"/>
      <c r="E183" s="46"/>
      <c r="F183" s="109"/>
      <c r="G183" s="46"/>
      <c r="H183" s="46"/>
      <c r="I183" s="46"/>
      <c r="J183" s="46"/>
      <c r="K183" s="46"/>
      <c r="L183" s="46"/>
      <c r="M183" s="46"/>
      <c r="N183" s="46"/>
    </row>
    <row r="184" spans="1:14" ht="13" x14ac:dyDescent="0.3">
      <c r="A184" s="46"/>
      <c r="B184" s="46"/>
      <c r="C184" s="46"/>
      <c r="D184" s="46"/>
      <c r="E184" s="46"/>
      <c r="F184" s="109"/>
      <c r="G184" s="46"/>
      <c r="H184" s="46"/>
      <c r="I184" s="46"/>
      <c r="J184" s="46"/>
      <c r="K184" s="46"/>
      <c r="L184" s="46"/>
      <c r="M184" s="46"/>
      <c r="N184" s="46"/>
    </row>
    <row r="185" spans="1:14" ht="13" x14ac:dyDescent="0.3">
      <c r="A185" s="46"/>
      <c r="B185" s="46"/>
      <c r="C185" s="46"/>
      <c r="D185" s="46"/>
      <c r="E185" s="46"/>
      <c r="F185" s="109"/>
      <c r="G185" s="46"/>
      <c r="H185" s="46"/>
      <c r="I185" s="46"/>
      <c r="J185" s="46"/>
      <c r="K185" s="46"/>
      <c r="L185" s="46"/>
      <c r="M185" s="46"/>
      <c r="N185" s="46"/>
    </row>
    <row r="186" spans="1:14" ht="13" x14ac:dyDescent="0.3">
      <c r="A186" s="46"/>
      <c r="B186" s="46"/>
      <c r="C186" s="46"/>
      <c r="D186" s="46"/>
      <c r="E186" s="46"/>
      <c r="F186" s="109"/>
      <c r="G186" s="46"/>
      <c r="H186" s="46"/>
      <c r="I186" s="46"/>
      <c r="J186" s="46"/>
      <c r="K186" s="46"/>
      <c r="L186" s="46"/>
      <c r="M186" s="46"/>
      <c r="N186" s="46"/>
    </row>
    <row r="187" spans="1:14" ht="13" x14ac:dyDescent="0.3">
      <c r="A187" s="46"/>
      <c r="B187" s="46"/>
      <c r="C187" s="46"/>
      <c r="D187" s="46"/>
      <c r="E187" s="46"/>
      <c r="F187" s="109"/>
      <c r="G187" s="46"/>
      <c r="H187" s="46"/>
      <c r="I187" s="46"/>
      <c r="J187" s="46"/>
      <c r="K187" s="46"/>
      <c r="L187" s="46"/>
      <c r="M187" s="46"/>
      <c r="N187" s="46"/>
    </row>
    <row r="188" spans="1:14" ht="13" x14ac:dyDescent="0.3">
      <c r="A188" s="46"/>
      <c r="B188" s="46"/>
      <c r="C188" s="46"/>
      <c r="D188" s="46"/>
      <c r="E188" s="46"/>
      <c r="F188" s="109"/>
      <c r="G188" s="46"/>
      <c r="H188" s="46"/>
      <c r="I188" s="46"/>
      <c r="J188" s="46"/>
      <c r="K188" s="46"/>
      <c r="L188" s="46"/>
      <c r="M188" s="46"/>
      <c r="N188" s="46"/>
    </row>
    <row r="189" spans="1:14" ht="13" x14ac:dyDescent="0.3">
      <c r="A189" s="46"/>
      <c r="B189" s="46"/>
      <c r="C189" s="46"/>
      <c r="D189" s="46"/>
      <c r="E189" s="46"/>
      <c r="F189" s="109"/>
      <c r="G189" s="46"/>
      <c r="H189" s="46"/>
      <c r="I189" s="46"/>
      <c r="J189" s="46"/>
      <c r="K189" s="46"/>
      <c r="L189" s="46"/>
      <c r="M189" s="46"/>
      <c r="N189" s="46"/>
    </row>
    <row r="190" spans="1:14" ht="13" x14ac:dyDescent="0.3">
      <c r="A190" s="46"/>
      <c r="B190" s="46"/>
      <c r="C190" s="46"/>
      <c r="D190" s="46"/>
      <c r="E190" s="46"/>
      <c r="F190" s="109"/>
      <c r="G190" s="46"/>
      <c r="H190" s="46"/>
      <c r="I190" s="46"/>
      <c r="J190" s="46"/>
      <c r="K190" s="46"/>
      <c r="L190" s="46"/>
      <c r="M190" s="46"/>
      <c r="N190" s="46"/>
    </row>
    <row r="191" spans="1:14" ht="13" x14ac:dyDescent="0.3">
      <c r="A191" s="46"/>
      <c r="B191" s="46"/>
      <c r="C191" s="46"/>
      <c r="D191" s="46"/>
      <c r="E191" s="46"/>
      <c r="F191" s="109"/>
      <c r="G191" s="46"/>
      <c r="H191" s="46"/>
      <c r="I191" s="46"/>
      <c r="J191" s="46"/>
      <c r="K191" s="46"/>
      <c r="L191" s="46"/>
      <c r="M191" s="46"/>
      <c r="N191" s="46"/>
    </row>
    <row r="192" spans="1:14" ht="13" x14ac:dyDescent="0.3">
      <c r="A192" s="46"/>
      <c r="B192" s="46"/>
      <c r="C192" s="46"/>
      <c r="D192" s="46"/>
      <c r="E192" s="46"/>
      <c r="F192" s="109"/>
      <c r="G192" s="46"/>
      <c r="H192" s="46"/>
      <c r="I192" s="46"/>
      <c r="J192" s="46"/>
      <c r="K192" s="46"/>
      <c r="L192" s="46"/>
      <c r="M192" s="46"/>
      <c r="N192" s="46"/>
    </row>
    <row r="193" spans="1:14" ht="13" x14ac:dyDescent="0.3">
      <c r="A193" s="46"/>
      <c r="B193" s="46"/>
      <c r="C193" s="46"/>
      <c r="D193" s="46"/>
      <c r="E193" s="46"/>
      <c r="F193" s="109"/>
      <c r="G193" s="46"/>
      <c r="H193" s="46"/>
      <c r="I193" s="46"/>
      <c r="J193" s="46"/>
      <c r="K193" s="46"/>
      <c r="L193" s="46"/>
      <c r="M193" s="46"/>
      <c r="N193" s="46"/>
    </row>
    <row r="194" spans="1:14" ht="13" x14ac:dyDescent="0.3">
      <c r="A194" s="46"/>
      <c r="B194" s="46"/>
      <c r="C194" s="46"/>
      <c r="D194" s="46"/>
      <c r="E194" s="46"/>
      <c r="F194" s="109"/>
      <c r="G194" s="46"/>
      <c r="H194" s="46"/>
      <c r="I194" s="46"/>
      <c r="J194" s="46"/>
      <c r="K194" s="46"/>
      <c r="L194" s="46"/>
      <c r="M194" s="46"/>
      <c r="N194" s="46"/>
    </row>
    <row r="195" spans="1:14" ht="13" x14ac:dyDescent="0.3">
      <c r="A195" s="46"/>
      <c r="B195" s="46"/>
      <c r="C195" s="46"/>
      <c r="D195" s="46"/>
      <c r="E195" s="46"/>
      <c r="F195" s="109"/>
      <c r="G195" s="46"/>
      <c r="H195" s="46"/>
      <c r="I195" s="46"/>
      <c r="J195" s="46"/>
      <c r="K195" s="46"/>
      <c r="L195" s="46"/>
      <c r="M195" s="46"/>
      <c r="N195" s="46"/>
    </row>
    <row r="196" spans="1:14" ht="13" x14ac:dyDescent="0.3">
      <c r="A196" s="46"/>
      <c r="B196" s="46"/>
      <c r="C196" s="46"/>
      <c r="D196" s="46"/>
      <c r="E196" s="46"/>
      <c r="F196" s="109"/>
      <c r="G196" s="46"/>
      <c r="H196" s="46"/>
      <c r="I196" s="46"/>
      <c r="J196" s="46"/>
      <c r="K196" s="46"/>
      <c r="L196" s="46"/>
      <c r="M196" s="46"/>
      <c r="N196" s="46"/>
    </row>
    <row r="197" spans="1:14" ht="13" x14ac:dyDescent="0.3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</row>
    <row r="201" spans="1:14" x14ac:dyDescent="0.25">
      <c r="E201" s="111"/>
      <c r="J201" s="111"/>
    </row>
  </sheetData>
  <mergeCells count="20">
    <mergeCell ref="A3:M3"/>
    <mergeCell ref="G9:G11"/>
    <mergeCell ref="H9:I9"/>
    <mergeCell ref="A9:A11"/>
    <mergeCell ref="B9:C11"/>
    <mergeCell ref="F9:F11"/>
    <mergeCell ref="J9:L9"/>
    <mergeCell ref="A4:M4"/>
    <mergeCell ref="A5:M5"/>
    <mergeCell ref="A6:M6"/>
    <mergeCell ref="I10:I11"/>
    <mergeCell ref="K10:L10"/>
    <mergeCell ref="M9:M11"/>
    <mergeCell ref="H10:H11"/>
    <mergeCell ref="J10:J11"/>
    <mergeCell ref="D9:E11"/>
    <mergeCell ref="A63:C63"/>
    <mergeCell ref="B12:C12"/>
    <mergeCell ref="D63:E63"/>
    <mergeCell ref="D12:E12"/>
  </mergeCells>
  <phoneticPr fontId="3" type="noConversion"/>
  <pageMargins left="0.48177083333333331" right="0.15" top="0.38" bottom="0.23" header="0.28000000000000003" footer="0.3"/>
  <pageSetup paperSize="125" scale="75" orientation="landscape" horizontalDpi="4294967293" verticalDpi="300" r:id="rId1"/>
  <headerFooter alignWithMargins="0"/>
  <rowBreaks count="2" manualBreakCount="2">
    <brk id="30" max="16383" man="1"/>
    <brk id="7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K.Keuangan</vt:lpstr>
      <vt:lpstr>K. Umum dan Kepegawaian</vt:lpstr>
      <vt:lpstr>K. Program</vt:lpstr>
      <vt:lpstr>Kabid Tenaga Kerja</vt:lpstr>
      <vt:lpstr>Kabid.PM</vt:lpstr>
      <vt:lpstr>Kabid.Pengaduan</vt:lpstr>
      <vt:lpstr>Kabid Peizinan</vt:lpstr>
      <vt:lpstr>RFK.1</vt:lpstr>
      <vt:lpstr>'K. Program'!Print_Area</vt:lpstr>
      <vt:lpstr>'K. Umum dan Kepegawaian'!Print_Area</vt:lpstr>
      <vt:lpstr>K.Keuangan!Print_Area</vt:lpstr>
      <vt:lpstr>'Kabid Tenaga Kerja'!Print_Area</vt:lpstr>
      <vt:lpstr>Kabid.PM!Print_Area</vt:lpstr>
      <vt:lpstr>RFK.1!Print_Titles</vt:lpstr>
    </vt:vector>
  </TitlesOfParts>
  <Company>Adm Pembangunan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Ir. Arman</dc:creator>
  <cp:lastModifiedBy>LENOVO</cp:lastModifiedBy>
  <cp:lastPrinted>2022-02-09T06:50:48Z</cp:lastPrinted>
  <dcterms:created xsi:type="dcterms:W3CDTF">2007-06-18T13:14:06Z</dcterms:created>
  <dcterms:modified xsi:type="dcterms:W3CDTF">2022-03-17T09:23:16Z</dcterms:modified>
</cp:coreProperties>
</file>